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5" firstSheet="10" activeTab="12"/>
  </bookViews>
  <sheets>
    <sheet name="封面" sheetId="318" r:id="rId1"/>
    <sheet name="2024年连山壮族瑶族自治县县级一般公共预算收入表" sheetId="285" r:id="rId2"/>
    <sheet name="2024年连山壮族瑶族自治县本级一般公共预算支出表" sheetId="328" r:id="rId3"/>
    <sheet name="2024年连山壮族瑶族自治县县级一般公共预算收支调整总表" sheetId="317" r:id="rId4"/>
    <sheet name="2024年政府性基金预算收支调整情况表" sheetId="320" r:id="rId5"/>
    <sheet name="2024年债券转贷收入调整情况   " sheetId="334" r:id="rId6"/>
    <sheet name="2024年新增债券转贷收入安排项目调整情况表" sheetId="335" r:id="rId7"/>
    <sheet name="2024年连山壮族瑶族自治县县级国有资本经营预算收入调整表" sheetId="326" r:id="rId8"/>
    <sheet name="2024年连山壮族瑶族自治县县级国有资本经营预算支出调整表" sheetId="327" r:id="rId9"/>
    <sheet name="2024年连山壮族瑶族自治县县级国有资本经营预算收支调整总表" sheetId="325" r:id="rId10"/>
    <sheet name="2024年连山壮族瑶族自治县县级社会保险基金预算收入调整表" sheetId="324" r:id="rId11"/>
    <sheet name="2024年连山壮族瑶族自治县县级社会保险基金预算支出调整表" sheetId="323" r:id="rId12"/>
    <sheet name="2024年连山壮族瑶族自治县县级社会保险基金预算结余调整表" sheetId="32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2" hidden="1">'2024年连山壮族瑶族自治县本级一般公共预算支出表'!$A$4:$XFC$1324</definedName>
    <definedName name="Database">#REF!</definedName>
    <definedName name="_xlnm.Print_Area">#N/A</definedName>
    <definedName name="quan">#REF!</definedName>
    <definedName name="X">[1]投入!#REF!</definedName>
    <definedName name="表8类级科目">[1]投入!#REF!</definedName>
    <definedName name="重点投入">[1]投入!#REF!</definedName>
    <definedName name="Database" localSheetId="1">#REF!</definedName>
    <definedName name="_xlnm.Print_Area" localSheetId="1">'2024年连山壮族瑶族自治县县级一般公共预算收入表'!$A$1:$D$56</definedName>
    <definedName name="_xlnm.Print_Titles" localSheetId="1">'2024年连山壮族瑶族自治县县级一般公共预算收入表'!$1:$4</definedName>
    <definedName name="quan" localSheetId="1">#REF!</definedName>
    <definedName name="X" localSheetId="1">[1]投入!#REF!</definedName>
    <definedName name="表8类级科目" localSheetId="1">[1]投入!#REF!</definedName>
    <definedName name="重点投入" localSheetId="1">[1]投入!#REF!</definedName>
    <definedName name="Database" localSheetId="3">#REF!</definedName>
    <definedName name="_xlnm.Print_Area" localSheetId="3">'2024年连山壮族瑶族自治县县级一般公共预算收支调整总表'!$A$1:$H$46</definedName>
    <definedName name="quan" localSheetId="3">#REF!</definedName>
    <definedName name="X" localSheetId="3">[1]投入!#REF!</definedName>
    <definedName name="表8类级科目" localSheetId="3">[1]投入!#REF!</definedName>
    <definedName name="重点投入" localSheetId="3">[1]投入!#REF!</definedName>
    <definedName name="_xlnm.Print_Titles" localSheetId="3">'2024年连山壮族瑶族自治县县级一般公共预算收支调整总表'!$1:$4</definedName>
    <definedName name="\q">[2]国家!#REF!</definedName>
    <definedName name="\w">[3]国家!#REF!</definedName>
    <definedName name="\z">[4]中央!#REF!</definedName>
    <definedName name="\zz">[5]中央!#REF!</definedName>
    <definedName name="_Order1" hidden="1">255</definedName>
    <definedName name="_Order2" hidden="1">255</definedName>
    <definedName name="aaa">[4]中央!#REF!</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izhong">[3]国家!#REF!</definedName>
    <definedName name="da">#N/A</definedName>
    <definedName name="dadaf">#N/A</definedName>
    <definedName name="dads">#N/A</definedName>
    <definedName name="daggaga">#N/A</definedName>
    <definedName name="dasdfasd">#N/A</definedName>
    <definedName name="dd">#N/A</definedName>
    <definedName name="ddad">#N/A</definedName>
    <definedName name="ddagagsgdsa">#N/A</definedName>
    <definedName name="dddd">[6]人民银行!#REF!</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gxxe2003">'[7]P1012001'!$A$6:$E$117</definedName>
    <definedName name="gxxe20032">'[8]P1012001'!$A$6:$E$117</definedName>
    <definedName name="jdfajsfdj">#N/A</definedName>
    <definedName name="jdjfadsjf">#N/A</definedName>
    <definedName name="jjgajsdfjasd">#N/A</definedName>
    <definedName name="kdfkasj">#N/A</definedName>
    <definedName name="kgak">#N/A</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X" localSheetId="4">[9]投入!#REF!</definedName>
    <definedName name="xxxx">[6]人民银行!#REF!</definedName>
    <definedName name="表8类级科目" localSheetId="4">[9]投入!#REF!</definedName>
    <definedName name="成本差异系数">VLOOKUP([10]公路里程!$C1,[11]差异系数!$A$6:$C$229,3,)</definedName>
    <definedName name="城市维护费">VLOOKUP([10]公路里程!$D1,'[12]2009'!$A$10:$AS$255,40,)</definedName>
    <definedName name="村级支出">VLOOKUP([10]公路里程!$D1,'[13]L24'!$B$7:$Y$4958,9,)</definedName>
    <definedName name="地方病防治系数">VLOOKUP([10]公路里程!$C1,[11]data!$C$6:$AR$210,42,)</definedName>
    <definedName name="公共安全部门">VLOOKUP([10]公路里程!$D1,'[12]2009'!$A$10:$AS$255,33,)</definedName>
    <definedName name="公司主管部门">[14]有效性列表!$B$2:$B$7</definedName>
    <definedName name="交通费">VLOOKUP([15]经费权重!$B1,[16]分县数据!$A$9:$BA$258,23,)</definedName>
    <definedName name="教育部门">VLOOKUP([10]公路里程!$D1,'[12]2009'!$A$10:$AS$255,34,)</definedName>
    <definedName name="离退休">VLOOKUP([10]公路里程!$D1,[17]Sheet1!$A$3:$J$252,2,)</definedName>
    <definedName name="林业部门">VLOOKUP([10]公路里程!$D1,[17]Sheet1!$A$3:$J$252,6,)</definedName>
    <definedName name="农业部门">VLOOKUP([10]公路里程!$D1,[17]Sheet1!$A$7:$J$252,5,)</definedName>
    <definedName name="平台法人性质">[18]参数表!$D$2:$D$4</definedName>
    <definedName name="其他支出">VLOOKUP([10]公路里程!$D1,'[12]2009'!$A$10:$AS$255,45,)</definedName>
    <definedName name="取暖费">VLOOKUP([15]经费权重!$B1,[16]分县数据!$A$9:$BA$258,21,)</definedName>
    <definedName name="全额差额比例">'[19]C01-1'!#REF!</definedName>
    <definedName name="人员经费">VLOOKUP([15]经费权重!$B1,[16]分县数据!$A$9:$BA$258,4,)+VLOOKUP([15]经费权重!$B1,[16]分县数据!$A$9:$BA$258,39,)</definedName>
    <definedName name="社保">#N/A</definedName>
    <definedName name="社会保障支出">VLOOKUP([10]公路里程!$D1,'[20]2007'!$A$10:$AS$257,29,)</definedName>
    <definedName name="深">[4]中央!#REF!</definedName>
    <definedName name="深圳3">[3]国家!#REF!</definedName>
    <definedName name="深证">'[19]C01-1'!#REF!</definedName>
    <definedName name="深证2">[2]国家!#REF!</definedName>
    <definedName name="省区">[21]总表!$B$12:$B$47</definedName>
    <definedName name="水利部门">VLOOKUP([10]公路里程!$D1,[17]Sheet1!$A$3:$J$252,7,)</definedName>
    <definedName name="四季度">'[19]C01-1'!#REF!</definedName>
    <definedName name="卫生部门">VLOOKUP([10]公路里程!$D1,'[12]2009'!$A$10:$AS$255,38,)</definedName>
    <definedName name="文体广部门">VLOOKUP([10]公路里程!$D1,'[12]2009'!$A$10:$AS$255,36,)</definedName>
    <definedName name="行政部门">VLOOKUP([10]公路里程!$D1,'[12]2009'!$A$10:$AS$255,30,)</definedName>
    <definedName name="行政区划">[14]区划对应表!$A$20:$A$36</definedName>
    <definedName name="行政区划级次">[14]有效性列表!$A$2:$A$6</definedName>
    <definedName name="重点投入" localSheetId="4">[9]投入!#REF!</definedName>
    <definedName name="总支出">VLOOKUP([15]经费权重!$B1,[16]分县数据!$A$9:$BA$258,3,)</definedName>
    <definedName name="_xlnm.Print_Area" localSheetId="12">'2024年连山壮族瑶族自治县县级社会保险基金预算结余调整表'!$A$1:$E$19</definedName>
    <definedName name="Database" localSheetId="12">#REF!</definedName>
    <definedName name="quan" localSheetId="12">#REF!</definedName>
    <definedName name="X" localSheetId="12">[22]投入!#REF!</definedName>
    <definedName name="表8类级科目" localSheetId="12">[22]投入!#REF!</definedName>
    <definedName name="重点投入" localSheetId="12">[22]投入!#REF!</definedName>
    <definedName name="Database" localSheetId="11">#REF!</definedName>
    <definedName name="quan" localSheetId="11">#REF!</definedName>
    <definedName name="X" localSheetId="11">[22]投入!#REF!</definedName>
    <definedName name="表8类级科目" localSheetId="11">[22]投入!#REF!</definedName>
    <definedName name="重点投入" localSheetId="11">[22]投入!#REF!</definedName>
    <definedName name="_xlnm.Print_Titles" localSheetId="11">'2024年连山壮族瑶族自治县县级社会保险基金预算支出调整表'!$1:$4</definedName>
    <definedName name="Database" localSheetId="10">#REF!</definedName>
    <definedName name="quan" localSheetId="10">#REF!</definedName>
    <definedName name="X" localSheetId="10">[22]投入!#REF!</definedName>
    <definedName name="表8类级科目" localSheetId="10">[22]投入!#REF!</definedName>
    <definedName name="重点投入" localSheetId="10">[22]投入!#REF!</definedName>
    <definedName name="_xlnm.Print_Titles" localSheetId="10">'2024年连山壮族瑶族自治县县级社会保险基金预算收入调整表'!$1:$4</definedName>
    <definedName name="_xlnm.Print_Area" localSheetId="9">'2024年连山壮族瑶族自治县县级国有资本经营预算收支调整总表'!$A$1:$H$16</definedName>
    <definedName name="Database" localSheetId="9">#REF!</definedName>
    <definedName name="quan" localSheetId="9">#REF!</definedName>
    <definedName name="Database" localSheetId="7">#REF!</definedName>
    <definedName name="quan" localSheetId="7">#REF!</definedName>
    <definedName name="Database" localSheetId="8">#REF!</definedName>
    <definedName name="_xlnm.Print_Titles" localSheetId="8">'2024年连山壮族瑶族自治县县级国有资本经营预算支出调整表'!$1:$4</definedName>
    <definedName name="quan" localSheetId="8">#REF!</definedName>
    <definedName name="Database" localSheetId="2">#REF!</definedName>
    <definedName name="_xlnm.Print_Area" localSheetId="2">'2024年连山壮族瑶族自治县本级一般公共预算支出表'!$A$1:$E$1324</definedName>
    <definedName name="quan" localSheetId="2">#REF!</definedName>
    <definedName name="X" localSheetId="2">[23]投入!#REF!</definedName>
    <definedName name="表8类级科目" localSheetId="2">[23]投入!#REF!</definedName>
    <definedName name="重点投入" localSheetId="2">[23]投入!#REF!</definedName>
    <definedName name="_xlnm.Print_Titles" localSheetId="2">'2024年连山壮族瑶族自治县本级一般公共预算支出表'!$1:$4</definedName>
    <definedName name="Database" localSheetId="5">#REF!</definedName>
    <definedName name="_xlnm.Print_Area" localSheetId="5">'2024年债券转贷收入调整情况   '!$A$1:$E$29</definedName>
    <definedName name="quan" localSheetId="5">#REF!</definedName>
    <definedName name="Database" localSheetId="6">#REF!</definedName>
    <definedName name="_xlnm.Print_Area" localSheetId="6">'2024年新增债券转贷收入安排项目调整情况表'!$A$1:$E$21</definedName>
    <definedName name="quan" localSheetId="6">#REF!</definedName>
    <definedName name="_xlnm.Print_Area" localSheetId="11">'2024年连山壮族瑶族自治县县级社会保险基金预算支出调整表'!$A$1:$D$24</definedName>
  </definedNames>
  <calcPr calcId="144525"/>
</workbook>
</file>

<file path=xl/sharedStrings.xml><?xml version="1.0" encoding="utf-8"?>
<sst xmlns="http://schemas.openxmlformats.org/spreadsheetml/2006/main" count="1824" uniqueCount="1393">
  <si>
    <t>附件：</t>
  </si>
  <si>
    <t xml:space="preserve"> 连山壮族瑶族自治县</t>
  </si>
  <si>
    <t xml:space="preserve"> 2024年预算调整套表</t>
  </si>
  <si>
    <t>编报单位：连山壮族瑶族自治县财政局</t>
  </si>
  <si>
    <t xml:space="preserve">        2024年12月</t>
  </si>
  <si>
    <t>表1</t>
  </si>
  <si>
    <t>2024年连山壮族瑶族自治县县级一般公共预算收入表</t>
  </si>
  <si>
    <t>单位：万元</t>
  </si>
  <si>
    <t>项    目</t>
  </si>
  <si>
    <t>2024年预算数</t>
  </si>
  <si>
    <t>2024年预算数调整数</t>
  </si>
  <si>
    <t>差额</t>
  </si>
  <si>
    <t>一、一般公共预算收入</t>
  </si>
  <si>
    <t>（一）税收收入</t>
  </si>
  <si>
    <t>增值税</t>
  </si>
  <si>
    <t>企业所得税</t>
  </si>
  <si>
    <t>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</si>
  <si>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</si>
  <si>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</si>
  <si>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</si>
  <si>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</si>
  <si>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</si>
  <si>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</si>
  <si>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</si>
  <si>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</si>
  <si>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</si>
  <si>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</si>
  <si>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</si>
  <si>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</si>
  <si>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</si>
  <si>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专项收入</t>
  </si>
  <si>
    <t xml:space="preserve">   其中：教育费附加收入</t>
  </si>
  <si>
    <t xml:space="preserve">         地方教育附加收入</t>
  </si>
  <si>
    <t xml:space="preserve">         文化事业建设费收入</t>
  </si>
  <si>
    <t xml:space="preserve">         残疾人就业保障金收入</t>
  </si>
  <si>
    <t xml:space="preserve">         森林植被恢复费</t>
  </si>
  <si>
    <t xml:space="preserve">         其他专项收入</t>
  </si>
  <si>
    <t xml:space="preserve">     行事收入</t>
  </si>
  <si>
    <t xml:space="preserve">     罚没收入</t>
  </si>
  <si>
    <t xml:space="preserve">     国有资本经营收入</t>
  </si>
  <si>
    <t xml:space="preserve">     国有资源（资产）有偿使用收入</t>
  </si>
  <si>
    <t xml:space="preserve">     捐赠收入</t>
  </si>
  <si>
    <t xml:space="preserve">     其他收入</t>
  </si>
  <si>
    <t xml:space="preserve">     政府住房基金收入</t>
  </si>
  <si>
    <t>二、上级补助收入</t>
  </si>
  <si>
    <t>（一）省级补助</t>
  </si>
  <si>
    <t>1.省财力补助★</t>
  </si>
  <si>
    <t>2.省专项补助（含专项性质的一般性补助）</t>
  </si>
  <si>
    <t>（二）市级补助</t>
  </si>
  <si>
    <t>1.市财力补助★</t>
  </si>
  <si>
    <t>2.市专项补助（含专项性质的一般性补助）</t>
  </si>
  <si>
    <t>三、下级上解收入</t>
  </si>
  <si>
    <t>四、上年结转收入</t>
  </si>
  <si>
    <t>五、调入资金</t>
  </si>
  <si>
    <t>政府性基金预算调入资金</t>
  </si>
  <si>
    <t>国有资本经营预算调入资金</t>
  </si>
  <si>
    <t>其他调入资金</t>
  </si>
  <si>
    <t>六、债务（转贷）收入</t>
  </si>
  <si>
    <t>地方政府一般债券（转贷）收入</t>
  </si>
  <si>
    <t>地方政府向外国政府或国际组织借款（转贷）收入</t>
  </si>
  <si>
    <t>地方政府其他一般债务（转贷）收入</t>
  </si>
  <si>
    <t>七、区域间转移性收入</t>
  </si>
  <si>
    <t>八、动用预算稳定调节基金</t>
  </si>
  <si>
    <t>收入总计</t>
  </si>
  <si>
    <t>表2</t>
  </si>
  <si>
    <t>2024年连山壮族瑶族自治县本级一般公共预算支出表
（按功能分类）</t>
  </si>
  <si>
    <t>功能科目代码</t>
  </si>
  <si>
    <t>项目</t>
  </si>
  <si>
    <t>2024年预算调整数</t>
  </si>
  <si>
    <t>合   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</si>
  <si>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</si>
  <si>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</si>
  <si>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</si>
  <si>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</si>
  <si>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</si>
  <si>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</si>
  <si>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</si>
  <si>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</si>
  <si>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</si>
  <si>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</si>
  <si>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</si>
  <si>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</si>
  <si>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</si>
  <si>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</si>
  <si>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</si>
  <si>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</si>
  <si>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</si>
  <si>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</si>
  <si>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</si>
  <si>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</si>
  <si>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</si>
  <si>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</si>
  <si>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</si>
  <si>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</si>
  <si>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</si>
  <si>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</si>
  <si>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</si>
  <si>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</si>
  <si>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</si>
  <si>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</si>
  <si>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</si>
  <si>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</si>
  <si>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</si>
  <si>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</si>
  <si>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</si>
  <si>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</si>
  <si>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</si>
  <si>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</si>
  <si>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</si>
  <si>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</si>
  <si>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</si>
  <si>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</si>
  <si>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</si>
  <si>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</si>
  <si>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</si>
  <si>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</si>
  <si>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</si>
  <si>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</si>
  <si>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</si>
  <si>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</si>
  <si>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</si>
  <si>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</si>
  <si>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</si>
  <si>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</si>
  <si>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</si>
  <si>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</si>
  <si>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</si>
  <si>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</si>
  <si>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</si>
  <si>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</si>
  <si>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</si>
  <si>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</si>
  <si>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</si>
  <si>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</si>
  <si>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</si>
  <si>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</si>
  <si>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</si>
  <si>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</si>
  <si>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</si>
  <si>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</si>
  <si>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</si>
  <si>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</si>
  <si>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</si>
  <si>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</si>
  <si>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</si>
  <si>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</si>
  <si>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</si>
  <si>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</si>
  <si>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</si>
  <si>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</si>
  <si>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</si>
  <si>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</si>
  <si>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</si>
  <si>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</si>
  <si>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</si>
  <si>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</si>
  <si>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</si>
  <si>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</si>
  <si>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</si>
  <si>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</si>
  <si>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</si>
  <si>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</si>
  <si>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</si>
  <si>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</si>
  <si>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</si>
  <si>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</si>
  <si>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</si>
  <si>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</si>
  <si>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</si>
  <si>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</si>
  <si>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</si>
  <si>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</si>
  <si>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</si>
  <si>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</si>
  <si>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</si>
  <si>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</si>
  <si>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</si>
  <si>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</si>
  <si>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</si>
  <si>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</si>
  <si>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</si>
  <si>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</si>
  <si>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</si>
  <si>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</si>
  <si>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</si>
  <si>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</si>
  <si>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</si>
  <si>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</si>
  <si>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</si>
  <si>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</si>
  <si>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</si>
  <si>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</si>
  <si>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</si>
  <si>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</si>
  <si>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</si>
  <si>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</si>
  <si>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信访事务</t>
  </si>
  <si>
    <t>行政运行</t>
  </si>
  <si>
    <t>信访业务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</si>
  <si>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</si>
  <si>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</si>
  <si>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</si>
  <si>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</si>
  <si>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</si>
  <si>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</si>
  <si>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</si>
  <si>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</si>
  <si>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</si>
  <si>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</si>
  <si>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</si>
  <si>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</si>
  <si>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</si>
  <si>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</si>
  <si>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</si>
  <si>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</si>
  <si>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</si>
  <si>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</si>
  <si>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</si>
  <si>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</si>
  <si>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</si>
  <si>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</si>
  <si>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</si>
  <si>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</si>
  <si>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</si>
  <si>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</si>
  <si>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</si>
  <si>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</si>
  <si>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</si>
  <si>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</si>
  <si>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</si>
  <si>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</si>
  <si>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</si>
  <si>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</si>
  <si>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</si>
  <si>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</si>
  <si>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</si>
  <si>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</si>
  <si>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</si>
  <si>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</si>
  <si>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</si>
  <si>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</si>
  <si>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</si>
  <si>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</si>
  <si>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</si>
  <si>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</si>
  <si>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</si>
  <si>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</si>
  <si>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</si>
  <si>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</si>
  <si>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</si>
  <si>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</si>
  <si>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</si>
  <si>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</si>
  <si>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</si>
  <si>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</si>
  <si>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</si>
  <si>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</si>
  <si>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</si>
  <si>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</si>
  <si>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</si>
  <si>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</si>
  <si>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</si>
  <si>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</si>
  <si>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</si>
  <si>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</si>
  <si>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</si>
  <si>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</si>
  <si>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</si>
  <si>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</si>
  <si>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</si>
  <si>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</si>
  <si>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</si>
  <si>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</si>
  <si>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</si>
  <si>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</si>
  <si>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</si>
  <si>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</si>
  <si>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</si>
  <si>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</si>
  <si>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</si>
  <si>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</si>
  <si>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</si>
  <si>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</si>
  <si>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</si>
  <si>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</si>
  <si>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</si>
  <si>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</si>
  <si>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</si>
  <si>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</si>
  <si>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</si>
  <si>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</si>
  <si>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</si>
  <si>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</si>
  <si>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</si>
  <si>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</si>
  <si>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</si>
  <si>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</si>
  <si>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</si>
  <si>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</si>
  <si>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</si>
  <si>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</si>
  <si>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</si>
  <si>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</si>
  <si>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</si>
  <si>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</si>
  <si>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</si>
  <si>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</si>
  <si>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</si>
  <si>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</si>
  <si>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</si>
  <si>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</si>
  <si>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</si>
  <si>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</si>
  <si>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</si>
  <si>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</si>
  <si>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</si>
  <si>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</si>
  <si>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</si>
  <si>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</si>
  <si>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</si>
  <si>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</si>
  <si>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</si>
  <si>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</si>
  <si>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</si>
  <si>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</si>
  <si>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</si>
  <si>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</si>
  <si>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</si>
  <si>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</si>
  <si>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</si>
  <si>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</si>
  <si>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</si>
  <si>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</si>
  <si>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</si>
  <si>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</si>
  <si>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</si>
  <si>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</si>
  <si>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</si>
  <si>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</si>
  <si>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</si>
  <si>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</si>
  <si>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</si>
  <si>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</si>
  <si>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</si>
  <si>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</si>
  <si>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</si>
  <si>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</si>
  <si>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</si>
  <si>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</si>
  <si>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</si>
  <si>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</si>
  <si>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</si>
  <si>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</si>
  <si>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</si>
  <si>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</si>
  <si>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</si>
  <si>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</si>
  <si>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</si>
  <si>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</si>
  <si>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</si>
  <si>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</si>
  <si>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</si>
  <si>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</si>
  <si>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</si>
  <si>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</si>
  <si>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</si>
  <si>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</si>
  <si>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</si>
  <si>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</si>
  <si>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</si>
  <si>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</si>
  <si>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</si>
  <si>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</si>
  <si>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</si>
  <si>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</si>
  <si>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</si>
  <si>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</si>
  <si>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</si>
  <si>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</si>
  <si>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</si>
  <si>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</si>
  <si>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</si>
  <si>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</si>
  <si>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</si>
  <si>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</si>
  <si>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</si>
  <si>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</si>
  <si>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</si>
  <si>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</si>
  <si>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</si>
  <si>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</si>
  <si>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</si>
  <si>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</si>
  <si>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</si>
  <si>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</si>
  <si>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</si>
  <si>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</si>
  <si>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</si>
  <si>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</si>
  <si>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</si>
  <si>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</si>
  <si>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</si>
  <si>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</si>
  <si>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</si>
  <si>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</si>
  <si>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</si>
  <si>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</si>
  <si>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</si>
  <si>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</si>
  <si>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</si>
  <si>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</si>
  <si>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</si>
  <si>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</si>
  <si>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</si>
  <si>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</si>
  <si>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</si>
  <si>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</si>
  <si>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</si>
  <si>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</si>
  <si>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</si>
  <si>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</si>
  <si>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</si>
  <si>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</si>
  <si>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</si>
  <si>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</si>
  <si>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</si>
  <si>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</si>
  <si>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</si>
  <si>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</si>
  <si>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</si>
  <si>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</si>
  <si>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</si>
  <si>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</si>
  <si>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</si>
  <si>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</si>
  <si>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</si>
  <si>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</si>
  <si>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</si>
  <si>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</si>
  <si>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</si>
  <si>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</si>
  <si>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</si>
  <si>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</si>
  <si>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</si>
  <si>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</si>
  <si>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</si>
  <si>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</si>
  <si>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</si>
  <si>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</si>
  <si>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</si>
  <si>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</si>
  <si>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</si>
  <si>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</si>
  <si>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</si>
  <si>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</si>
  <si>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</si>
  <si>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</si>
  <si>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</si>
  <si>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</si>
  <si>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</si>
  <si>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</si>
  <si>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</si>
  <si>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</si>
  <si>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</si>
  <si>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</si>
  <si>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</si>
  <si>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</si>
  <si>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</si>
  <si>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</si>
  <si>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</si>
  <si>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</si>
  <si>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</si>
  <si>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</si>
  <si>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</si>
  <si>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</si>
  <si>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</si>
  <si>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</si>
  <si>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</si>
  <si>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</si>
  <si>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</si>
  <si>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</si>
  <si>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</si>
  <si>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</si>
  <si>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</si>
  <si>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</si>
  <si>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</si>
  <si>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</si>
  <si>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</si>
  <si>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</si>
  <si>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</si>
  <si>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</si>
  <si>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</si>
  <si>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</si>
  <si>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</si>
  <si>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</si>
  <si>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</si>
  <si>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</si>
  <si>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</si>
  <si>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</si>
  <si>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</si>
  <si>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</si>
  <si>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</si>
  <si>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</si>
  <si>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</si>
  <si>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</si>
  <si>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</si>
  <si>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</si>
  <si>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</si>
  <si>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</si>
  <si>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</si>
  <si>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</si>
  <si>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</si>
  <si>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</si>
  <si>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</si>
  <si>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</si>
  <si>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</si>
  <si>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</si>
  <si>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</si>
  <si>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</si>
  <si>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</si>
  <si>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</si>
  <si>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</si>
  <si>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</si>
  <si>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</si>
  <si>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</si>
  <si>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</si>
  <si>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</si>
  <si>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</si>
  <si>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</si>
  <si>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</si>
  <si>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</si>
  <si>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</si>
  <si>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</si>
  <si>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</si>
  <si>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</si>
  <si>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</si>
  <si>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</si>
  <si>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</si>
  <si>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</si>
  <si>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</si>
  <si>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</si>
  <si>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</si>
  <si>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</si>
  <si>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</si>
  <si>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</si>
  <si>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</si>
  <si>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</si>
  <si>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</si>
  <si>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</si>
  <si>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</si>
  <si>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</si>
  <si>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</si>
  <si>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</si>
  <si>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</si>
  <si>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</si>
  <si>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</si>
  <si>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</si>
  <si>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</si>
  <si>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</si>
  <si>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</si>
  <si>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</si>
  <si>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</si>
  <si>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</si>
  <si>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</si>
  <si>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</si>
  <si>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</si>
  <si>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</si>
  <si>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</si>
  <si>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</si>
  <si>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</si>
  <si>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</si>
  <si>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</si>
  <si>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</si>
  <si>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</si>
  <si>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</si>
  <si>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</si>
  <si>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</si>
  <si>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</si>
  <si>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</si>
  <si>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</si>
  <si>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</si>
  <si>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</si>
  <si>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</si>
  <si>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</si>
  <si>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</si>
  <si>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</si>
  <si>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</si>
  <si>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</si>
  <si>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</si>
  <si>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</si>
  <si>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</si>
  <si>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</si>
  <si>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</si>
  <si>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</si>
  <si>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</si>
  <si>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</si>
  <si>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</si>
  <si>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</si>
  <si>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</si>
  <si>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</si>
  <si>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</si>
  <si>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</si>
  <si>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</si>
  <si>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</si>
  <si>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</si>
  <si>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</si>
  <si>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</si>
  <si>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</si>
  <si>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</si>
  <si>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</si>
  <si>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</si>
  <si>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</si>
  <si>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</si>
  <si>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中医(民族医)药专项</t>
  </si>
  <si>
    <t xml:space="preserve">      其他中医药事务支出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</si>
  <si>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</si>
  <si>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</si>
  <si>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</si>
  <si>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</si>
  <si>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</si>
  <si>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</si>
  <si>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</si>
  <si>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</si>
  <si>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</si>
  <si>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</si>
  <si>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</si>
  <si>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</si>
  <si>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</si>
  <si>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</si>
  <si>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</si>
  <si>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</si>
  <si>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</si>
  <si>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</si>
  <si>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</si>
  <si>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</si>
  <si>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</si>
  <si>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</si>
  <si>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</si>
  <si>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</si>
  <si>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</si>
  <si>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</si>
  <si>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</si>
  <si>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</si>
  <si>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</si>
  <si>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</si>
  <si>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</si>
  <si>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</si>
  <si>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</si>
  <si>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</si>
  <si>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</si>
  <si>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</si>
  <si>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</si>
  <si>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</si>
  <si>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</si>
  <si>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</si>
  <si>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</si>
  <si>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</si>
  <si>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</si>
  <si>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</si>
  <si>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</si>
  <si>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</si>
  <si>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</si>
  <si>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</si>
  <si>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</si>
  <si>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</si>
  <si>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</si>
  <si>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</si>
  <si>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</si>
  <si>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</si>
  <si>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</si>
  <si>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</si>
  <si>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</si>
  <si>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</si>
  <si>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</si>
  <si>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</si>
  <si>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</si>
  <si>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</si>
  <si>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</si>
  <si>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</si>
  <si>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</si>
  <si>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</si>
  <si>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</si>
  <si>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</si>
  <si>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</si>
  <si>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</si>
  <si>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</si>
  <si>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能源节约利用</t>
  </si>
  <si>
    <t>　　能源节约利用</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</si>
  <si>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</si>
  <si>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</si>
  <si>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</si>
  <si>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</si>
  <si>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</si>
  <si>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</si>
  <si>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</si>
  <si>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</si>
  <si>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</si>
  <si>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</si>
  <si>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</si>
  <si>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</si>
  <si>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</si>
  <si>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</si>
  <si>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</si>
  <si>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</si>
  <si>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</si>
  <si>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</si>
  <si>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</si>
  <si>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</si>
  <si>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</si>
  <si>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</si>
  <si>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</si>
  <si>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</si>
  <si>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</si>
  <si>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</si>
  <si>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</si>
  <si>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</si>
  <si>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</si>
  <si>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</si>
  <si>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</si>
  <si>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</si>
  <si>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</si>
  <si>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</si>
  <si>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</si>
  <si>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</si>
  <si>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</si>
  <si>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</si>
  <si>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</si>
  <si>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</si>
  <si>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</si>
  <si>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</si>
  <si>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</si>
  <si>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</si>
  <si>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</si>
  <si>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</si>
  <si>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</si>
  <si>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</si>
  <si>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</si>
  <si>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</si>
  <si>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</si>
  <si>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</si>
  <si>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</si>
  <si>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</si>
  <si>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</si>
  <si>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</si>
  <si>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</si>
  <si>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</si>
  <si>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</si>
  <si>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</si>
  <si>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</si>
  <si>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</si>
  <si>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</si>
  <si>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</si>
  <si>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</si>
  <si>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</si>
  <si>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</si>
  <si>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</si>
  <si>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</si>
  <si>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</si>
  <si>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</si>
  <si>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</si>
  <si>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</si>
  <si>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</si>
  <si>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</si>
  <si>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</si>
  <si>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</si>
  <si>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</si>
  <si>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</si>
  <si>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</si>
  <si>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</si>
  <si>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</si>
  <si>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</si>
  <si>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</si>
  <si>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</si>
  <si>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</si>
  <si>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</si>
  <si>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</si>
  <si>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</si>
  <si>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</si>
  <si>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</si>
  <si>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</si>
  <si>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</si>
  <si>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</si>
  <si>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</si>
  <si>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</si>
  <si>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</si>
  <si>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</si>
  <si>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</si>
  <si>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</si>
  <si>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</si>
  <si>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</si>
  <si>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</si>
  <si>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</si>
  <si>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</si>
  <si>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</si>
  <si>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</si>
  <si>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</si>
  <si>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</si>
  <si>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</si>
  <si>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</si>
  <si>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</si>
  <si>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</si>
  <si>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</si>
  <si>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</si>
  <si>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</si>
  <si>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</si>
  <si>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</si>
  <si>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</si>
  <si>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</si>
  <si>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</si>
  <si>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</si>
  <si>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</si>
  <si>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</si>
  <si>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</si>
  <si>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</si>
  <si>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</si>
  <si>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</si>
  <si>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</si>
  <si>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</si>
  <si>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</si>
  <si>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</si>
  <si>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</si>
  <si>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</si>
  <si>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</si>
  <si>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</si>
  <si>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</si>
  <si>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</si>
  <si>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</si>
  <si>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</si>
  <si>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</si>
  <si>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</si>
  <si>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</si>
  <si>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</si>
  <si>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</si>
  <si>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</si>
  <si>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</si>
  <si>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</si>
  <si>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</si>
  <si>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</si>
  <si>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</si>
  <si>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</si>
  <si>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</si>
  <si>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</si>
  <si>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</si>
  <si>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</si>
  <si>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</si>
  <si>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</si>
  <si>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</si>
  <si>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</si>
  <si>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</si>
  <si>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</si>
  <si>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</si>
  <si>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</si>
  <si>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</si>
  <si>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</si>
  <si>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</si>
  <si>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</si>
  <si>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</si>
  <si>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</si>
  <si>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</si>
  <si>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</si>
  <si>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</si>
  <si>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</si>
  <si>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</si>
  <si>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</si>
  <si>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</si>
  <si>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</si>
  <si>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</si>
  <si>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</si>
  <si>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</si>
  <si>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</si>
  <si>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</si>
  <si>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</si>
  <si>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</si>
  <si>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</si>
  <si>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</si>
  <si>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</si>
  <si>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</si>
  <si>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</si>
  <si>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</si>
  <si>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</si>
  <si>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</si>
  <si>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</si>
  <si>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</si>
  <si>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</si>
  <si>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</si>
  <si>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</si>
  <si>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</si>
  <si>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</si>
  <si>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</si>
  <si>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</si>
  <si>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</si>
  <si>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</si>
  <si>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</si>
  <si>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</si>
  <si>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</si>
  <si>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</si>
  <si>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</si>
  <si>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</si>
  <si>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</si>
  <si>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</si>
  <si>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</si>
  <si>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</si>
  <si>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</si>
  <si>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</si>
  <si>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</si>
  <si>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</si>
  <si>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</si>
  <si>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</si>
  <si>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</si>
  <si>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</si>
  <si>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</si>
  <si>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</si>
  <si>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</si>
  <si>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</si>
  <si>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</si>
  <si>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</si>
  <si>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</si>
  <si>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</si>
  <si>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</si>
  <si>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</si>
  <si>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</si>
  <si>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</si>
  <si>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</si>
  <si>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</si>
  <si>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</si>
  <si>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</si>
  <si>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</si>
  <si>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</si>
  <si>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</si>
  <si>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</si>
  <si>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</si>
  <si>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</si>
  <si>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</si>
  <si>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</si>
  <si>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</si>
  <si>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</si>
  <si>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</si>
  <si>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</si>
  <si>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</si>
  <si>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</si>
  <si>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</si>
  <si>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</si>
  <si>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</si>
  <si>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</si>
  <si>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</si>
  <si>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</si>
  <si>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</si>
  <si>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</si>
  <si>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</si>
  <si>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</si>
  <si>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</si>
  <si>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</si>
  <si>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</si>
  <si>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</si>
  <si>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</si>
  <si>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</si>
  <si>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</si>
  <si>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</si>
  <si>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</si>
  <si>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</si>
  <si>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</si>
  <si>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</si>
  <si>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</si>
  <si>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</si>
  <si>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</si>
  <si>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</si>
  <si>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</si>
  <si>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</si>
  <si>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</si>
  <si>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</si>
  <si>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</si>
  <si>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</si>
  <si>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</si>
  <si>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</si>
  <si>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</si>
  <si>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</si>
  <si>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</si>
  <si>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</si>
  <si>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</si>
  <si>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</si>
  <si>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</si>
  <si>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</si>
  <si>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</si>
  <si>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</si>
  <si>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</si>
  <si>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</si>
  <si>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</si>
  <si>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</si>
  <si>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</si>
  <si>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</si>
  <si>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</si>
  <si>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</si>
  <si>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</si>
  <si>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</si>
  <si>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</si>
  <si>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</si>
  <si>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</si>
  <si>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</si>
  <si>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</si>
  <si>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</si>
  <si>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</si>
  <si>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</si>
  <si>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</si>
  <si>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</si>
  <si>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</si>
  <si>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</si>
  <si>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</si>
  <si>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</si>
  <si>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</si>
  <si>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</si>
  <si>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</si>
  <si>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</si>
  <si>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</si>
  <si>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</si>
  <si>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</si>
  <si>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</si>
  <si>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</si>
  <si>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</si>
  <si>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</si>
  <si>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</si>
  <si>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</si>
  <si>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</si>
  <si>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</si>
  <si>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</si>
  <si>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</si>
  <si>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</si>
  <si>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</si>
  <si>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</si>
  <si>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</si>
  <si>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</si>
  <si>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</si>
  <si>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</si>
  <si>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</si>
  <si>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</si>
  <si>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</si>
  <si>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</si>
  <si>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</si>
  <si>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</si>
  <si>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</si>
  <si>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</si>
  <si>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</si>
  <si>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</si>
  <si>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</si>
  <si>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</si>
  <si>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</si>
  <si>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事业运行</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</si>
  <si>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</si>
  <si>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</si>
  <si>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</si>
  <si>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</si>
  <si>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</si>
  <si>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</si>
  <si>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</si>
  <si>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</si>
  <si>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</si>
  <si>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</si>
  <si>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</si>
  <si>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</si>
  <si>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</si>
  <si>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</si>
  <si>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</si>
  <si>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</si>
  <si>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</si>
  <si>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</si>
  <si>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</si>
  <si>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</si>
  <si>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</si>
  <si>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</si>
  <si>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</si>
  <si>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</si>
  <si>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</si>
  <si>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</si>
  <si>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</si>
  <si>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年初预留</t>
  </si>
  <si>
    <t xml:space="preserve">      年初预留</t>
  </si>
  <si>
    <t xml:space="preserve">  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</si>
  <si>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</si>
  <si>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</si>
  <si>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</si>
  <si>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</si>
  <si>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</si>
  <si>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</si>
  <si>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</si>
  <si>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</si>
  <si>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</si>
  <si>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</si>
  <si>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</si>
  <si>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</si>
  <si>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</si>
  <si>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</si>
  <si>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</si>
  <si>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备注：1.本表为本级一般公共预算支出，各科目数不包含对下级的转移支付金额；如有两次或以上调整预算的，按最后一次调整金额填列；国防支出、公共安全支出按国家、省有关规定，属保密事项，国防支出编列至类级，公共安全支出非涉密科目编列至款级;</t>
  </si>
  <si>
    <t>表3</t>
  </si>
  <si>
    <t>2024年连山壮族瑶族自治县县级一般公共预算收支调整总表</t>
  </si>
  <si>
    <t>预算数</t>
  </si>
  <si>
    <t>预算调整数</t>
  </si>
  <si>
    <t>一、一般公共预算支出</t>
  </si>
  <si>
    <t>税收收入</t>
  </si>
  <si>
    <t>一般公共服务</t>
  </si>
  <si>
    <t>非税收入</t>
  </si>
  <si>
    <t>外交支出</t>
  </si>
  <si>
    <t>国防支出</t>
  </si>
  <si>
    <t>公共安全支出</t>
  </si>
  <si>
    <t>教育支出</t>
  </si>
  <si>
    <t>科学技术支出</t>
  </si>
  <si>
    <t>文化旅游体育与传媒支出</t>
  </si>
  <si>
    <t>社会保障和就业支出</t>
  </si>
  <si>
    <t>卫生健康支出</t>
  </si>
  <si>
    <t>节能环保支出</t>
  </si>
  <si>
    <t>体制上解收入</t>
  </si>
  <si>
    <t>城乡社区支出</t>
  </si>
  <si>
    <t>专项上解收入</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</si>
  <si>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</si>
  <si>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</si>
  <si>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</si>
  <si>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</si>
  <si>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</si>
  <si>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</si>
  <si>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</si>
  <si>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</si>
  <si>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</si>
  <si>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</si>
  <si>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</si>
  <si>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</si>
  <si>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</si>
  <si>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</si>
  <si>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二、补助下级支出</t>
  </si>
  <si>
    <t xml:space="preserve">返还性支出 </t>
  </si>
  <si>
    <t>一般性转移支付支出</t>
  </si>
  <si>
    <t>专项转移支付支出</t>
  </si>
  <si>
    <t>三、结转下年支出</t>
  </si>
  <si>
    <t>四、上解支出</t>
  </si>
  <si>
    <t>体制上解支出</t>
  </si>
  <si>
    <t>专项上解支出</t>
  </si>
  <si>
    <t>五、调出资金</t>
  </si>
  <si>
    <t>六、债务转贷支出</t>
  </si>
  <si>
    <t>七、区域间转移性支出</t>
  </si>
  <si>
    <t>八、债务还本支出</t>
  </si>
  <si>
    <t>支出总计</t>
  </si>
  <si>
    <t>表4</t>
  </si>
  <si>
    <t>2024年政府性基金预算收支调整情况表</t>
  </si>
  <si>
    <t>预   算   科   目</t>
  </si>
  <si>
    <t>2024年调整数</t>
  </si>
  <si>
    <t>一、本级基金收入合计</t>
  </si>
  <si>
    <t>一、本级项目支出合计</t>
  </si>
  <si>
    <t xml:space="preserve">   国有土地使用权出让收入</t>
  </si>
  <si>
    <t xml:space="preserve">   城乡社区支出</t>
  </si>
  <si>
    <t xml:space="preserve"> 城市基础设施配套费收入</t>
  </si>
  <si>
    <t xml:space="preserve">     国有土地使用权出让收入安排的支出</t>
  </si>
  <si>
    <t xml:space="preserve"> 污水处理费收入</t>
  </si>
  <si>
    <t xml:space="preserve">     城市基础设施配套费安排的支出</t>
  </si>
  <si>
    <t xml:space="preserve"> 彩票公益金收入</t>
  </si>
  <si>
    <t xml:space="preserve">     污水处理费收入安排的支出</t>
  </si>
  <si>
    <t xml:space="preserve">   福利彩票公益金收入</t>
  </si>
  <si>
    <t xml:space="preserve">   其他支出</t>
  </si>
  <si>
    <t xml:space="preserve">     体育彩票公益金收入</t>
  </si>
  <si>
    <t xml:space="preserve">   福利彩票公益金支出</t>
  </si>
  <si>
    <t xml:space="preserve"> 其他政府性基金专项债务对应项目专项收入</t>
  </si>
  <si>
    <t xml:space="preserve">     体育彩票公益金支出</t>
  </si>
  <si>
    <t>二、上级基金收入合计</t>
  </si>
  <si>
    <t>二、债务付息和服务费支出</t>
  </si>
  <si>
    <t xml:space="preserve">   上级补助收入</t>
  </si>
  <si>
    <t>三、上级转移支付收入支出</t>
  </si>
  <si>
    <t>三、债券转贷收入</t>
  </si>
  <si>
    <t>四、上年结转收入对应支出</t>
  </si>
  <si>
    <t xml:space="preserve">  专项债券转贷收入</t>
  </si>
  <si>
    <t xml:space="preserve">   上级结转收入对应支出</t>
  </si>
  <si>
    <t xml:space="preserve">  再融资债券</t>
  </si>
  <si>
    <t xml:space="preserve">   本级结转收入对应支出</t>
  </si>
  <si>
    <t>四、上年结余收入</t>
  </si>
  <si>
    <t xml:space="preserve">      福利彩票对应支出</t>
  </si>
  <si>
    <t xml:space="preserve">   上级结转收入</t>
  </si>
  <si>
    <t xml:space="preserve">      体育彩票对应支出</t>
  </si>
  <si>
    <t xml:space="preserve">   本级结转收入</t>
  </si>
  <si>
    <t>五、专项债券转贷收入对应支出</t>
  </si>
  <si>
    <t xml:space="preserve">   福利彩票公益金结转收入</t>
  </si>
  <si>
    <t>六、政府债券还本支出</t>
  </si>
  <si>
    <t xml:space="preserve">     体育彩票公益金结转收入</t>
  </si>
  <si>
    <t xml:space="preserve">    地方政府专项债务还本支出     </t>
  </si>
  <si>
    <t>七、调出资金</t>
  </si>
  <si>
    <t xml:space="preserve">    政府性基金预算调出</t>
  </si>
  <si>
    <t>八、结转下年</t>
  </si>
  <si>
    <t xml:space="preserve">    上级专项结转下年</t>
  </si>
  <si>
    <t xml:space="preserve">    本级基金结转下年</t>
  </si>
  <si>
    <t>收   入   合   计</t>
  </si>
  <si>
    <t xml:space="preserve">    支    出    合    计</t>
  </si>
  <si>
    <t>表5</t>
  </si>
  <si>
    <t>2024年债券转贷收入调整情况表</t>
  </si>
  <si>
    <t>2024年年初预算数</t>
  </si>
  <si>
    <t>本次调整数</t>
  </si>
  <si>
    <t>金额</t>
  </si>
  <si>
    <t>本此调整金额</t>
  </si>
  <si>
    <t>同比年初变动情况</t>
  </si>
  <si>
    <t>一、债务限额</t>
  </si>
  <si>
    <t>其中：一般债务限额</t>
  </si>
  <si>
    <t xml:space="preserve">    其中：2023年末一般债务限额</t>
  </si>
  <si>
    <t xml:space="preserve">          2024年新增一般债务限额</t>
  </si>
  <si>
    <t xml:space="preserve">      专项债务限额</t>
  </si>
  <si>
    <t xml:space="preserve">     其中：2023年末专项债务限额</t>
  </si>
  <si>
    <t xml:space="preserve">           2024年新增专项债务限额</t>
  </si>
  <si>
    <t>二、2024年债券转贷收入</t>
  </si>
  <si>
    <t>其中（1）一般债券</t>
  </si>
  <si>
    <t xml:space="preserve">            新增一般债券转贷收入</t>
  </si>
  <si>
    <t xml:space="preserve">            一般债券再融资转贷收入</t>
  </si>
  <si>
    <t xml:space="preserve">    （1）专项债券</t>
  </si>
  <si>
    <t xml:space="preserve">           新增专项债券转贷收入</t>
  </si>
  <si>
    <t xml:space="preserve">             新增专项债券转贷收入</t>
  </si>
  <si>
    <t xml:space="preserve">           专项债券再融资转贷收入</t>
  </si>
  <si>
    <t xml:space="preserve">             专项债券再融资转贷收入</t>
  </si>
  <si>
    <t>三、债券还本付息及发行费</t>
  </si>
  <si>
    <t>其中：债券还本</t>
  </si>
  <si>
    <t xml:space="preserve">    其中：一般债券还本</t>
  </si>
  <si>
    <t xml:space="preserve">    其中：专项债券还本</t>
  </si>
  <si>
    <t>其中：债券付息</t>
  </si>
  <si>
    <t xml:space="preserve">    其中：一般债券付息</t>
  </si>
  <si>
    <t xml:space="preserve">    其中：专项债券付息</t>
  </si>
  <si>
    <t>其中：债券发行费</t>
  </si>
  <si>
    <t xml:space="preserve">    其中：一般债券发行费</t>
  </si>
  <si>
    <t xml:space="preserve">    其中：专项债券发行费</t>
  </si>
  <si>
    <t>表6</t>
  </si>
  <si>
    <t>2024年新增债券转贷收入分配项目调整情况表</t>
  </si>
  <si>
    <t>一、2024年新增一般债券转贷收入安排的项目</t>
  </si>
  <si>
    <t>其中：无</t>
  </si>
  <si>
    <t>二、2024年新增专项债券转贷收入安排的项目</t>
  </si>
  <si>
    <t>安排项目：1.连山壮族瑶族自治县水利补短板项目</t>
  </si>
  <si>
    <t xml:space="preserve">         2.连山壮族瑶族自治县新增专项债务限额待分配</t>
  </si>
  <si>
    <t xml:space="preserve">         2.连山壮族瑶族自治县生态产业园（永和片区）建设项目（一期）</t>
  </si>
  <si>
    <t xml:space="preserve">         3.连山壮族瑶族自治县职业技术学校提升工程</t>
  </si>
  <si>
    <t xml:space="preserve">         4.连山壮族瑶族自治县粮油储备仓库建设项目</t>
  </si>
  <si>
    <t xml:space="preserve">         5.连山壮族瑶族自治县学前教育提升工程</t>
  </si>
  <si>
    <t xml:space="preserve">         6.连山壮族瑶族自治县全域推进农村人居环境整治建设生态宜居美丽乡村（美丽乡村建设、风貌带、精品线路）</t>
  </si>
  <si>
    <t xml:space="preserve">         7.连山壮族瑶族自治县农业生产能力提升建设项目</t>
  </si>
  <si>
    <t xml:space="preserve">         8.连山壮族瑶族自治县稻菜茶省级现代农业产业园配套设施建设项目</t>
  </si>
  <si>
    <t xml:space="preserve">         9.连山壮族瑶族自治县县域医共体建设项目</t>
  </si>
  <si>
    <t xml:space="preserve">         10.连山壮族瑶族自治县城乡一体化供水工程</t>
  </si>
  <si>
    <t xml:space="preserve">         11.广东清远连山建成区旅游配套设施建设项目</t>
  </si>
  <si>
    <t xml:space="preserve">         12.连山壮族瑶族自治县商贸流通农业发展建设项目</t>
  </si>
  <si>
    <t xml:space="preserve">         13.连山壮族瑶族自治县现代农业种业基地建设项目</t>
  </si>
  <si>
    <t>表7</t>
  </si>
  <si>
    <t>2024年连山壮族瑶族自治县县级国有资本经营预算收入调整表</t>
  </si>
  <si>
    <r>
      <rPr>
        <sz val="10"/>
        <color rgb="FF000000"/>
        <rFont val="黑体"/>
        <charset val="134"/>
      </rPr>
      <t>2024年</t>
    </r>
    <r>
      <rPr>
        <sz val="10"/>
        <color rgb="FF000000"/>
        <rFont val="黑体"/>
        <charset val="134"/>
      </rPr>
      <t xml:space="preserve">
</t>
    </r>
    <r>
      <rPr>
        <sz val="10"/>
        <color rgb="FF000000"/>
        <rFont val="黑体"/>
        <charset val="134"/>
      </rPr>
      <t>预算数</t>
    </r>
  </si>
  <si>
    <t>2024年预算调整数（预计执行数）</t>
  </si>
  <si>
    <t>2024年预算调整数与2024年预算数的差额</t>
  </si>
  <si>
    <t>一、国有资本经营收入</t>
  </si>
  <si>
    <t>（一）利润收入</t>
  </si>
  <si>
    <t>金融企业利润收入</t>
  </si>
  <si>
    <t>其他国有资本经营预算企业利润收入</t>
  </si>
  <si>
    <t>（二）股利、股息收入</t>
  </si>
  <si>
    <t>国有控股公司股利、股息收入</t>
  </si>
  <si>
    <t>国有参股公司股利、股息收入</t>
  </si>
  <si>
    <t>其他国有资本经营预算企业股利、股息收入</t>
  </si>
  <si>
    <t>（三）产权转让收入</t>
  </si>
  <si>
    <t>（四）清算收入</t>
  </si>
  <si>
    <t>（五)其他国有资本经营收入</t>
  </si>
  <si>
    <t>二、转移性收入</t>
  </si>
  <si>
    <t>国有资本经营预算转移支付收入</t>
  </si>
  <si>
    <t>上解收入</t>
  </si>
  <si>
    <t>三、上年结转收入</t>
  </si>
  <si>
    <t xml:space="preserve">    金融企业利润收入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</si>
  <si>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</si>
  <si>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</si>
  <si>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</si>
  <si>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</si>
  <si>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</si>
  <si>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有色治金采掘企业利润收入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</si>
  <si>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</si>
  <si>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</si>
  <si>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</si>
  <si>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</si>
  <si>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</si>
  <si>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</si>
  <si>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</si>
  <si>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</si>
  <si>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</si>
  <si>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</si>
  <si>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</si>
  <si>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</si>
  <si>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</si>
  <si>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</si>
  <si>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</si>
  <si>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</si>
  <si>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</si>
  <si>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转制科研所企业利润收入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</si>
  <si>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</si>
  <si>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</si>
  <si>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</si>
  <si>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</si>
  <si>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</si>
  <si>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</si>
  <si>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r>
      <rPr>
        <sz val="10"/>
        <color theme="1"/>
        <rFont val="Times New Roman"/>
        <charset val="0"/>
      </rPr>
      <t xml:space="preserve">          </t>
    </r>
    <r>
      <rPr>
        <sz val="10"/>
        <color theme="1"/>
        <rFont val="宋体"/>
        <charset val="134"/>
      </rPr>
      <t>国有控股公司股利、股息收入</t>
    </r>
  </si>
  <si>
    <r>
      <rPr>
        <sz val="10"/>
        <color theme="1"/>
        <rFont val="Times New Roman"/>
        <charset val="0"/>
      </rPr>
      <t xml:space="preserve">          </t>
    </r>
    <r>
      <rPr>
        <sz val="10"/>
        <color theme="1"/>
        <rFont val="宋体"/>
        <charset val="134"/>
      </rPr>
      <t>国有参股公司股利、股息收入</t>
    </r>
  </si>
  <si>
    <r>
      <rPr>
        <sz val="10"/>
        <color theme="1"/>
        <rFont val="Times New Roman"/>
        <charset val="0"/>
      </rPr>
      <t xml:space="preserve">          </t>
    </r>
    <r>
      <rPr>
        <sz val="10"/>
        <color theme="1"/>
        <rFont val="宋体"/>
        <charset val="134"/>
      </rPr>
      <t>其他国有资本经营预算企业股利、股息收入</t>
    </r>
  </si>
  <si>
    <r>
      <rPr>
        <sz val="10"/>
        <color theme="1"/>
        <rFont val="Times New Roman"/>
        <charset val="0"/>
      </rPr>
      <t xml:space="preserve">          </t>
    </r>
    <r>
      <rPr>
        <sz val="10"/>
        <color theme="1"/>
        <rFont val="宋体"/>
        <charset val="134"/>
      </rPr>
      <t>其他国有股减持收入</t>
    </r>
  </si>
  <si>
    <r>
      <rPr>
        <sz val="10"/>
        <color theme="1"/>
        <rFont val="Times New Roman"/>
        <charset val="0"/>
      </rPr>
      <t xml:space="preserve">          </t>
    </r>
    <r>
      <rPr>
        <sz val="10"/>
        <color theme="1"/>
        <rFont val="宋体"/>
        <charset val="134"/>
      </rPr>
      <t>国有股权、股份转让收入</t>
    </r>
  </si>
  <si>
    <r>
      <rPr>
        <sz val="10"/>
        <color theme="1"/>
        <rFont val="Times New Roman"/>
        <charset val="0"/>
      </rPr>
      <t xml:space="preserve">          </t>
    </r>
    <r>
      <rPr>
        <sz val="10"/>
        <color theme="1"/>
        <rFont val="宋体"/>
        <charset val="134"/>
      </rPr>
      <t>国有独资企业产权转让收入</t>
    </r>
  </si>
  <si>
    <r>
      <rPr>
        <sz val="10"/>
        <color theme="1"/>
        <rFont val="Times New Roman"/>
        <charset val="0"/>
      </rPr>
      <t xml:space="preserve">          </t>
    </r>
    <r>
      <rPr>
        <sz val="10"/>
        <color theme="1"/>
        <rFont val="宋体"/>
        <charset val="134"/>
      </rPr>
      <t>金融类企业国有股减持收入</t>
    </r>
  </si>
  <si>
    <r>
      <rPr>
        <sz val="10"/>
        <color theme="1"/>
        <rFont val="Times New Roman"/>
        <charset val="0"/>
      </rPr>
      <t xml:space="preserve">          </t>
    </r>
    <r>
      <rPr>
        <sz val="10"/>
        <color theme="1"/>
        <rFont val="宋体"/>
        <charset val="134"/>
      </rPr>
      <t>其他国有资本经营预算企业产权转让收入</t>
    </r>
  </si>
  <si>
    <r>
      <rPr>
        <sz val="10"/>
        <color theme="1"/>
        <rFont val="Times New Roman"/>
        <charset val="0"/>
      </rPr>
      <t xml:space="preserve">         </t>
    </r>
    <r>
      <rPr>
        <sz val="10"/>
        <color theme="1"/>
        <rFont val="宋体"/>
        <charset val="134"/>
      </rPr>
      <t>国有股权、股份清算收入</t>
    </r>
  </si>
  <si>
    <r>
      <rPr>
        <sz val="10"/>
        <color theme="1"/>
        <rFont val="Times New Roman"/>
        <charset val="0"/>
      </rPr>
      <t xml:space="preserve">         </t>
    </r>
    <r>
      <rPr>
        <sz val="10"/>
        <color theme="1"/>
        <rFont val="宋体"/>
        <charset val="134"/>
      </rPr>
      <t>国有独资企业清算收入</t>
    </r>
  </si>
  <si>
    <r>
      <rPr>
        <sz val="10"/>
        <color theme="1"/>
        <rFont val="Times New Roman"/>
        <charset val="0"/>
      </rPr>
      <t xml:space="preserve">         </t>
    </r>
    <r>
      <rPr>
        <sz val="10"/>
        <color theme="1"/>
        <rFont val="宋体"/>
        <charset val="134"/>
      </rPr>
      <t>其他国有资本经营预算企业清算收入</t>
    </r>
  </si>
  <si>
    <t>表8</t>
  </si>
  <si>
    <t>2024年连山壮族瑶族自治县县级国有资本经营预算支出调整表
（按功能分类）</t>
  </si>
  <si>
    <t>项目名称</t>
  </si>
  <si>
    <t>一、国有资本经营预算支出</t>
  </si>
  <si>
    <t>（一）解决历史遗留问题及改革成本支出</t>
  </si>
  <si>
    <t>国有企业棚户区改造支出</t>
  </si>
  <si>
    <t>国有企业改革成本支出</t>
  </si>
  <si>
    <t>其他解决历史遗留问题及改革成本支出</t>
  </si>
  <si>
    <t>（二）国有企业资本金注入</t>
  </si>
  <si>
    <t>（三）国有企业政策性补贴</t>
  </si>
  <si>
    <t>国有企业政策性补贴</t>
  </si>
  <si>
    <t>（四）其他国有资本经营预算支出</t>
  </si>
  <si>
    <t>其他国有资本经营预算支出</t>
  </si>
  <si>
    <t>二、转移性支出</t>
  </si>
  <si>
    <t>（一）国有资本经营预算转移支付支出</t>
  </si>
  <si>
    <t xml:space="preserve">      国有资本经营预算转移支付支出</t>
  </si>
  <si>
    <t>（二）上解支出</t>
  </si>
  <si>
    <t xml:space="preserve">    国有资本经营预算上解支出</t>
  </si>
  <si>
    <t>（三）调出资金</t>
  </si>
  <si>
    <t xml:space="preserve">      国有资本经营预算调出资金</t>
  </si>
  <si>
    <t>表9</t>
  </si>
  <si>
    <t>2024年连山壮族瑶族自治县县级国有资本经营预算收支调整总表</t>
  </si>
  <si>
    <t>2024年
预算数</t>
  </si>
  <si>
    <t>国有资本经营预算收入</t>
  </si>
  <si>
    <t>国有资本经营预算支出</t>
  </si>
  <si>
    <t>利润收入</t>
  </si>
  <si>
    <t>解决历史遗留问题及改革成本支出</t>
  </si>
  <si>
    <t>股利、股息收入</t>
  </si>
  <si>
    <t>国有企业资本金注入</t>
  </si>
  <si>
    <t>其他国有资本经营收入</t>
  </si>
  <si>
    <t>转移性收入</t>
  </si>
  <si>
    <t>转移性支出</t>
  </si>
  <si>
    <t>国有资本经营预算转移支付支出</t>
  </si>
  <si>
    <t xml:space="preserve">     上解支出</t>
  </si>
  <si>
    <t>上年结转收入</t>
  </si>
  <si>
    <t>调出资金</t>
  </si>
  <si>
    <t xml:space="preserve">       </t>
  </si>
  <si>
    <t>表10</t>
  </si>
  <si>
    <t>2024年连山壮族瑶族自治县县级社会保险基金预算收入调整表</t>
  </si>
  <si>
    <t>项  目</t>
  </si>
  <si>
    <t>合计</t>
  </si>
  <si>
    <t>其中：保险费收入</t>
  </si>
  <si>
    <t xml:space="preserve">      财政补贴收入</t>
  </si>
  <si>
    <t xml:space="preserve">      利息收入</t>
  </si>
  <si>
    <t xml:space="preserve">      其他收入（转移收入）</t>
  </si>
  <si>
    <t xml:space="preserve">      上级补助收入</t>
  </si>
  <si>
    <t>一、失业保险基金收入</t>
  </si>
  <si>
    <t>二、城镇职工基本医疗保险基金收入</t>
  </si>
  <si>
    <t>三、城乡居民基本养老保险基金收入</t>
  </si>
  <si>
    <t>四、城乡居民基本医疗保险基金收入</t>
  </si>
  <si>
    <t>五、机关事业单位基本养老保险基金收入</t>
  </si>
  <si>
    <t xml:space="preserve"> 六、 职业年金收入</t>
  </si>
  <si>
    <t>备注：职工养老、失业、职工医疗、工伤、生育、城乡居民医疗保险由市统筹；城乡养老2021年1月起由市级统筹。</t>
  </si>
  <si>
    <t>表11</t>
  </si>
  <si>
    <t>　　2024年连山壮族瑶族自治县县级社会保险基金预算支出调整表</t>
  </si>
  <si>
    <t>其中：社会保险待遇支出</t>
  </si>
  <si>
    <t xml:space="preserve">          职业年金上划支出</t>
  </si>
  <si>
    <t xml:space="preserve">          转移收入支出</t>
  </si>
  <si>
    <t xml:space="preserve">          上解上级支出</t>
  </si>
  <si>
    <t>一、失业保险基金支出</t>
  </si>
  <si>
    <t>其中：失业保险待遇支出</t>
  </si>
  <si>
    <t>二、城镇职工基本医疗保险基金支出</t>
  </si>
  <si>
    <t>其中：基本医疗保险待遇支出</t>
  </si>
  <si>
    <t>三、城乡居民基本养老保险基金支出</t>
  </si>
  <si>
    <t xml:space="preserve">     其中：养老保险待遇支出</t>
  </si>
  <si>
    <t>四、城乡居民基本医疗保险基金支出</t>
  </si>
  <si>
    <t xml:space="preserve">     其中：基本医疗保险待遇支出</t>
  </si>
  <si>
    <t>五、机关事业单位基本养老保险基金支出</t>
  </si>
  <si>
    <t xml:space="preserve">     其中养老保险待遇支出</t>
  </si>
  <si>
    <t xml:space="preserve">         转移收入支出</t>
  </si>
  <si>
    <t xml:space="preserve">         上解上级支出</t>
  </si>
  <si>
    <t>六、职业年金支出</t>
  </si>
  <si>
    <t xml:space="preserve">     其中职业年金上划支出</t>
  </si>
  <si>
    <t>表12</t>
  </si>
  <si>
    <t>2024年连山壮族瑶族自治县县级社会保险基金预算结余调整表</t>
  </si>
  <si>
    <t>项　目</t>
  </si>
  <si>
    <t>本年结余</t>
  </si>
  <si>
    <t>累计结余</t>
  </si>
  <si>
    <t>一、失业保险基金本年收支结余</t>
  </si>
  <si>
    <t xml:space="preserve">    失业保险基金年末累计结余</t>
  </si>
  <si>
    <t>二、城镇职工基本医疗保险基金本年收支结余</t>
  </si>
  <si>
    <t xml:space="preserve">    城镇职工基本医疗保险（含生育保险）基金年末累计结余</t>
  </si>
  <si>
    <t>三、城乡居民基本养老保险基金本年收支结余</t>
  </si>
  <si>
    <t xml:space="preserve">    城乡居民基本养老保险基金年末累计结余</t>
  </si>
  <si>
    <t>四、城乡居民基本医疗保险基金本年收支结余</t>
  </si>
  <si>
    <t xml:space="preserve">    城乡居民基本医疗保险基金年末累计结余</t>
  </si>
  <si>
    <t>五、机关事业单位基本养老保险基金本年收支结余</t>
  </si>
  <si>
    <r>
      <rPr>
        <sz val="10"/>
        <color theme="1"/>
        <rFont val="Arial"/>
        <charset val="0"/>
      </rPr>
      <t>2021</t>
    </r>
    <r>
      <rPr>
        <sz val="10"/>
        <color indexed="8"/>
        <rFont val="宋体"/>
        <charset val="134"/>
      </rPr>
      <t>年累计结余</t>
    </r>
  </si>
  <si>
    <t>　　机关事业单位基本养老保险基金年末累计结余</t>
  </si>
  <si>
    <t>六、职业年金本年收支结余</t>
  </si>
  <si>
    <t>　　职业年金年末累计结余</t>
  </si>
  <si>
    <t>2023年机关养老累计结余</t>
  </si>
  <si>
    <t>2023年职业年金累计结余</t>
  </si>
</sst>
</file>

<file path=xl/styles.xml><?xml version="1.0" encoding="utf-8"?>
<styleSheet xmlns="http://schemas.openxmlformats.org/spreadsheetml/2006/main">
  <numFmts count="16">
    <numFmt numFmtId="42" formatCode="_ &quot;￥&quot;* #,##0_ ;_ &quot;￥&quot;* \-#,##0_ ;_ &quot;￥&quot;* &quot;-&quot;_ ;_ @_ "/>
    <numFmt numFmtId="176" formatCode="_ \¥* #,##0_ ;_ \¥* \-#,##0_ ;_ \¥* &quot;-&quot;_ ;_ @_ "/>
    <numFmt numFmtId="177" formatCode="0.00;[Red]0.00"/>
    <numFmt numFmtId="178" formatCode="0_ "/>
    <numFmt numFmtId="43" formatCode="_ * #,##0.00_ ;_ * \-#,##0.00_ ;_ * &quot;-&quot;??_ ;_ @_ "/>
    <numFmt numFmtId="179" formatCode="#,##0_ ;[Red]\-#,##0\ "/>
    <numFmt numFmtId="41" formatCode="_ * #,##0_ ;_ * \-#,##0_ ;_ * &quot;-&quot;_ ;_ @_ "/>
    <numFmt numFmtId="180" formatCode="_ \¥* #,##0.00_ ;_ \¥* \-#,##0.00_ ;_ \¥* &quot;-&quot;??_ ;_ @_ "/>
    <numFmt numFmtId="181" formatCode="#,##0.00_ "/>
    <numFmt numFmtId="44" formatCode="_ &quot;￥&quot;* #,##0.00_ ;_ &quot;￥&quot;* \-#,##0.00_ ;_ &quot;￥&quot;* &quot;-&quot;??_ ;_ @_ "/>
    <numFmt numFmtId="182" formatCode="0.00_ "/>
    <numFmt numFmtId="183" formatCode="_(&quot;$&quot;* #,##0.00_);_(&quot;$&quot;* \(#,##0.00\);_(&quot;$&quot;* &quot;-&quot;??_);_(@_)"/>
    <numFmt numFmtId="184" formatCode="_ * #,##0_ ;_ * \-#,##0_ ;_ * &quot;-&quot;??_ ;_ @_ "/>
    <numFmt numFmtId="185" formatCode="#,##0_);[Red]\(#,##0\)"/>
    <numFmt numFmtId="186" formatCode="#,##0_ "/>
    <numFmt numFmtId="187" formatCode="0.0%"/>
  </numFmts>
  <fonts count="66">
    <font>
      <sz val="10"/>
      <name val="Arial"/>
      <charset val="0"/>
    </font>
    <font>
      <sz val="10"/>
      <color theme="1"/>
      <name val="黑体"/>
      <charset val="134"/>
    </font>
    <font>
      <sz val="10"/>
      <color theme="1"/>
      <name val="Arial"/>
      <charset val="0"/>
    </font>
    <font>
      <sz val="11"/>
      <color theme="1"/>
      <name val="宋体"/>
      <charset val="134"/>
    </font>
    <font>
      <sz val="12"/>
      <color theme="1"/>
      <name val="黑体"/>
      <charset val="134"/>
    </font>
    <font>
      <sz val="12"/>
      <color theme="1"/>
      <name val="宋体"/>
      <charset val="134"/>
    </font>
    <font>
      <sz val="16"/>
      <color theme="1"/>
      <name val="方正小标宋_GBK"/>
      <charset val="134"/>
    </font>
    <font>
      <sz val="10"/>
      <color theme="1"/>
      <name val="宋体"/>
      <charset val="134"/>
    </font>
    <font>
      <b/>
      <sz val="10"/>
      <color theme="1"/>
      <name val="宋体"/>
      <charset val="134"/>
    </font>
    <font>
      <b/>
      <sz val="10"/>
      <color theme="1"/>
      <name val="宋体"/>
      <charset val="134"/>
      <scheme val="minor"/>
    </font>
    <font>
      <sz val="14"/>
      <color theme="1"/>
      <name val="方正小标宋简体"/>
      <charset val="134"/>
    </font>
    <font>
      <sz val="16"/>
      <color theme="1"/>
      <name val="方正小标宋简体"/>
      <charset val="134"/>
    </font>
    <font>
      <sz val="10"/>
      <color theme="1"/>
      <name val="宋体"/>
      <charset val="134"/>
      <scheme val="minor"/>
    </font>
    <font>
      <sz val="12"/>
      <color theme="1"/>
      <name val="方正小标宋简体"/>
      <charset val="134"/>
    </font>
    <font>
      <sz val="12"/>
      <color theme="1"/>
      <name val="Times New Roman"/>
      <charset val="0"/>
    </font>
    <font>
      <b/>
      <sz val="10"/>
      <name val="宋体"/>
      <charset val="134"/>
    </font>
    <font>
      <sz val="10"/>
      <name val="宋体"/>
      <charset val="134"/>
    </font>
    <font>
      <sz val="10"/>
      <color theme="1"/>
      <name val="Times New Roman"/>
      <charset val="0"/>
    </font>
    <font>
      <sz val="10"/>
      <color rgb="FF000000"/>
      <name val="黑体"/>
      <charset val="134"/>
    </font>
    <font>
      <sz val="12"/>
      <name val="宋体"/>
      <charset val="134"/>
    </font>
    <font>
      <sz val="11"/>
      <name val="宋体"/>
      <charset val="134"/>
    </font>
    <font>
      <b/>
      <sz val="16"/>
      <color indexed="8"/>
      <name val="宋体"/>
      <charset val="134"/>
    </font>
    <font>
      <b/>
      <sz val="12"/>
      <name val="宋体"/>
      <charset val="134"/>
    </font>
    <font>
      <sz val="10"/>
      <name val="宋体"/>
      <charset val="134"/>
      <scheme val="minor"/>
    </font>
    <font>
      <sz val="10"/>
      <color indexed="0"/>
      <name val="宋体"/>
      <charset val="134"/>
    </font>
    <font>
      <b/>
      <sz val="16"/>
      <name val="宋体"/>
      <charset val="134"/>
      <scheme val="minor"/>
    </font>
    <font>
      <b/>
      <sz val="11"/>
      <name val="宋体"/>
      <charset val="134"/>
    </font>
    <font>
      <sz val="12"/>
      <color theme="1"/>
      <name val="宋体"/>
      <charset val="134"/>
      <scheme val="minor"/>
    </font>
    <font>
      <b/>
      <sz val="10"/>
      <color theme="1"/>
      <name val="Arial"/>
      <charset val="0"/>
    </font>
    <font>
      <b/>
      <sz val="10"/>
      <color theme="1"/>
      <name val="黑体"/>
      <charset val="134"/>
    </font>
    <font>
      <sz val="10"/>
      <color rgb="FF000000"/>
      <name val="宋体"/>
      <charset val="134"/>
    </font>
    <font>
      <sz val="12"/>
      <name val="楷体_GB2312"/>
      <charset val="134"/>
    </font>
    <font>
      <b/>
      <sz val="16"/>
      <name val="楷体_GB2312"/>
      <charset val="134"/>
    </font>
    <font>
      <b/>
      <sz val="14"/>
      <name val="楷体_GB2312"/>
      <charset val="134"/>
    </font>
    <font>
      <sz val="15"/>
      <name val="黑体"/>
      <charset val="134"/>
    </font>
    <font>
      <b/>
      <sz val="22"/>
      <name val="黑体"/>
      <charset val="134"/>
    </font>
    <font>
      <b/>
      <sz val="26"/>
      <name val="宋体"/>
      <charset val="134"/>
    </font>
    <font>
      <b/>
      <sz val="18"/>
      <name val="宋体"/>
      <charset val="134"/>
    </font>
    <font>
      <b/>
      <sz val="24"/>
      <name val="Calibri"/>
      <charset val="0"/>
    </font>
    <font>
      <sz val="11"/>
      <color rgb="FFFF0000"/>
      <name val="宋体"/>
      <charset val="134"/>
      <scheme val="minor"/>
    </font>
    <font>
      <sz val="11"/>
      <color theme="1"/>
      <name val="宋体"/>
      <charset val="134"/>
      <scheme val="minor"/>
    </font>
    <font>
      <b/>
      <sz val="18"/>
      <color theme="3"/>
      <name val="宋体"/>
      <charset val="134"/>
      <scheme val="minor"/>
    </font>
    <font>
      <sz val="11"/>
      <color rgb="FF9C0006"/>
      <name val="宋体"/>
      <charset val="134"/>
      <scheme val="minor"/>
    </font>
    <font>
      <b/>
      <sz val="11"/>
      <color theme="3"/>
      <name val="宋体"/>
      <charset val="134"/>
      <scheme val="minor"/>
    </font>
    <font>
      <sz val="11"/>
      <color indexed="8"/>
      <name val="宋体"/>
      <charset val="134"/>
      <scheme val="minor"/>
    </font>
    <font>
      <b/>
      <sz val="11"/>
      <color rgb="FFFFFFFF"/>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5"/>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indexed="20"/>
      <name val="宋体"/>
      <charset val="134"/>
    </font>
    <font>
      <b/>
      <sz val="11"/>
      <color theme="1"/>
      <name val="宋体"/>
      <charset val="134"/>
      <scheme val="minor"/>
    </font>
    <font>
      <b/>
      <sz val="13"/>
      <color theme="3"/>
      <name val="宋体"/>
      <charset val="134"/>
      <scheme val="minor"/>
    </font>
    <font>
      <sz val="9"/>
      <name val="宋体"/>
      <charset val="134"/>
    </font>
    <font>
      <sz val="11"/>
      <color rgb="FF006100"/>
      <name val="宋体"/>
      <charset val="134"/>
      <scheme val="minor"/>
    </font>
    <font>
      <sz val="12"/>
      <color indexed="8"/>
      <name val="宋体"/>
      <charset val="134"/>
    </font>
    <font>
      <b/>
      <sz val="11"/>
      <color rgb="FF3F3F3F"/>
      <name val="宋体"/>
      <charset val="134"/>
      <scheme val="minor"/>
    </font>
    <font>
      <sz val="11"/>
      <color indexed="8"/>
      <name val="宋体"/>
      <charset val="134"/>
    </font>
    <font>
      <sz val="12"/>
      <color indexed="9"/>
      <name val="宋体"/>
      <charset val="134"/>
    </font>
    <font>
      <sz val="12"/>
      <name val="Times New Roman"/>
      <charset val="0"/>
    </font>
    <font>
      <sz val="10"/>
      <color indexed="8"/>
      <name val="宋体"/>
      <charset val="134"/>
    </font>
  </fonts>
  <fills count="38">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45066682943"/>
        <bgColor indexed="64"/>
      </patternFill>
    </fill>
    <fill>
      <patternFill patternType="solid">
        <fgColor theme="5" tint="0.399945066682943"/>
        <bgColor indexed="64"/>
      </patternFill>
    </fill>
    <fill>
      <patternFill patternType="solid">
        <fgColor rgb="FFFFCC99"/>
        <bgColor indexed="64"/>
      </patternFill>
    </fill>
    <fill>
      <patternFill patternType="solid">
        <fgColor theme="7" tint="0.399945066682943"/>
        <bgColor indexed="64"/>
      </patternFill>
    </fill>
    <fill>
      <patternFill patternType="solid">
        <fgColor theme="4" tint="0.799951170384838"/>
        <bgColor indexed="64"/>
      </patternFill>
    </fill>
    <fill>
      <patternFill patternType="solid">
        <fgColor rgb="FFF2F2F2"/>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6" tint="0.399945066682943"/>
        <bgColor indexed="64"/>
      </patternFill>
    </fill>
    <fill>
      <patternFill patternType="solid">
        <fgColor theme="4" tint="0.399945066682943"/>
        <bgColor indexed="64"/>
      </patternFill>
    </fill>
    <fill>
      <patternFill patternType="solid">
        <fgColor indexed="4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9" tint="0.799951170384838"/>
        <bgColor indexed="64"/>
      </patternFill>
    </fill>
    <fill>
      <patternFill patternType="solid">
        <fgColor rgb="FFC6EFCE"/>
        <bgColor indexed="64"/>
      </patternFill>
    </fill>
    <fill>
      <patternFill patternType="solid">
        <fgColor indexed="27"/>
        <bgColor indexed="27"/>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indexed="44"/>
        <bgColor indexed="64"/>
      </patternFill>
    </fill>
    <fill>
      <patternFill patternType="solid">
        <fgColor indexed="49"/>
        <bgColor indexed="49"/>
      </patternFill>
    </fill>
    <fill>
      <patternFill patternType="solid">
        <fgColor indexed="4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medium">
        <color auto="1"/>
      </bottom>
      <diagonal/>
    </border>
    <border>
      <left style="thin">
        <color auto="1"/>
      </left>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123">
    <xf numFmtId="0" fontId="0" fillId="0" borderId="0"/>
    <xf numFmtId="42" fontId="40" fillId="0" borderId="0" applyFont="0" applyFill="0" applyBorder="0" applyAlignment="0" applyProtection="0">
      <alignment vertical="center"/>
    </xf>
    <xf numFmtId="0" fontId="40" fillId="19" borderId="0" applyNumberFormat="0" applyBorder="0" applyAlignment="0" applyProtection="0">
      <alignment vertical="center"/>
    </xf>
    <xf numFmtId="0" fontId="48" fillId="14" borderId="8"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0" fillId="10" borderId="0" applyNumberFormat="0" applyBorder="0" applyAlignment="0" applyProtection="0">
      <alignment vertical="center"/>
    </xf>
    <xf numFmtId="0" fontId="42" fillId="3" borderId="0" applyNumberFormat="0" applyBorder="0" applyAlignment="0" applyProtection="0">
      <alignment vertical="center"/>
    </xf>
    <xf numFmtId="183" fontId="0" fillId="0" borderId="0" applyFont="0" applyFill="0" applyBorder="0" applyAlignment="0" applyProtection="0"/>
    <xf numFmtId="0" fontId="47" fillId="21"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xf numFmtId="0" fontId="54" fillId="0" borderId="0" applyNumberFormat="0" applyFill="0" applyBorder="0" applyAlignment="0" applyProtection="0">
      <alignment vertical="center"/>
    </xf>
    <xf numFmtId="0" fontId="40" fillId="2" borderId="6" applyNumberFormat="0" applyFont="0" applyAlignment="0" applyProtection="0">
      <alignment vertical="center"/>
    </xf>
    <xf numFmtId="0" fontId="47" fillId="13" borderId="0" applyNumberFormat="0" applyBorder="0" applyAlignment="0" applyProtection="0">
      <alignment vertical="center"/>
    </xf>
    <xf numFmtId="176" fontId="40" fillId="0" borderId="0" applyFont="0" applyFill="0" applyBorder="0" applyAlignment="0" applyProtection="0">
      <alignment vertical="center"/>
    </xf>
    <xf numFmtId="0" fontId="4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0" borderId="10" applyNumberFormat="0" applyFill="0" applyAlignment="0" applyProtection="0">
      <alignment vertical="center"/>
    </xf>
    <xf numFmtId="0" fontId="19" fillId="0" borderId="0"/>
    <xf numFmtId="0" fontId="58" fillId="0" borderId="0"/>
    <xf numFmtId="0" fontId="57" fillId="0" borderId="10" applyNumberFormat="0" applyFill="0" applyAlignment="0" applyProtection="0">
      <alignment vertical="center"/>
    </xf>
    <xf numFmtId="0" fontId="19" fillId="0" borderId="0"/>
    <xf numFmtId="0" fontId="47" fillId="22" borderId="0" applyNumberFormat="0" applyBorder="0" applyAlignment="0" applyProtection="0">
      <alignment vertical="center"/>
    </xf>
    <xf numFmtId="176" fontId="40" fillId="0" borderId="0" applyFont="0" applyFill="0" applyBorder="0" applyAlignment="0" applyProtection="0">
      <alignment vertical="center"/>
    </xf>
    <xf numFmtId="0" fontId="43" fillId="0" borderId="12" applyNumberFormat="0" applyFill="0" applyAlignment="0" applyProtection="0">
      <alignment vertical="center"/>
    </xf>
    <xf numFmtId="0" fontId="47" fillId="15" borderId="0" applyNumberFormat="0" applyBorder="0" applyAlignment="0" applyProtection="0">
      <alignment vertical="center"/>
    </xf>
    <xf numFmtId="0" fontId="61" fillId="17" borderId="13" applyNumberFormat="0" applyAlignment="0" applyProtection="0">
      <alignment vertical="center"/>
    </xf>
    <xf numFmtId="0" fontId="19" fillId="0" borderId="0"/>
    <xf numFmtId="0" fontId="49" fillId="17" borderId="8" applyNumberFormat="0" applyAlignment="0" applyProtection="0">
      <alignment vertical="center"/>
    </xf>
    <xf numFmtId="0" fontId="45" fillId="7" borderId="7" applyNumberFormat="0" applyAlignment="0" applyProtection="0">
      <alignment vertical="center"/>
    </xf>
    <xf numFmtId="0" fontId="40" fillId="29" borderId="0" applyNumberFormat="0" applyBorder="0" applyAlignment="0" applyProtection="0">
      <alignment vertical="center"/>
    </xf>
    <xf numFmtId="0" fontId="62" fillId="35" borderId="0" applyNumberFormat="0" applyBorder="0" applyAlignment="0" applyProtection="0">
      <alignment vertical="center"/>
    </xf>
    <xf numFmtId="0" fontId="55" fillId="23" borderId="0" applyNumberFormat="0" applyBorder="0" applyAlignment="0" applyProtection="0">
      <alignment vertical="center"/>
    </xf>
    <xf numFmtId="0" fontId="47" fillId="26" borderId="0" applyNumberFormat="0" applyBorder="0" applyAlignment="0" applyProtection="0">
      <alignment vertical="center"/>
    </xf>
    <xf numFmtId="43" fontId="19" fillId="0" borderId="0" applyFont="0" applyFill="0" applyBorder="0" applyAlignment="0" applyProtection="0">
      <alignment vertical="center"/>
    </xf>
    <xf numFmtId="0" fontId="50" fillId="0" borderId="9" applyNumberFormat="0" applyFill="0" applyAlignment="0" applyProtection="0">
      <alignment vertical="center"/>
    </xf>
    <xf numFmtId="0" fontId="19" fillId="0" borderId="0"/>
    <xf numFmtId="0" fontId="56" fillId="0" borderId="11" applyNumberFormat="0" applyFill="0" applyAlignment="0" applyProtection="0">
      <alignment vertical="center"/>
    </xf>
    <xf numFmtId="0" fontId="59" fillId="30" borderId="0" applyNumberFormat="0" applyBorder="0" applyAlignment="0" applyProtection="0">
      <alignment vertical="center"/>
    </xf>
    <xf numFmtId="0" fontId="19" fillId="0" borderId="0"/>
    <xf numFmtId="0" fontId="46" fillId="11" borderId="0" applyNumberFormat="0" applyBorder="0" applyAlignment="0" applyProtection="0">
      <alignment vertical="center"/>
    </xf>
    <xf numFmtId="0" fontId="19" fillId="0" borderId="0"/>
    <xf numFmtId="0" fontId="40" fillId="18" borderId="0" applyNumberFormat="0" applyBorder="0" applyAlignment="0" applyProtection="0">
      <alignment vertical="center"/>
    </xf>
    <xf numFmtId="0" fontId="47" fillId="34" borderId="0" applyNumberFormat="0" applyBorder="0" applyAlignment="0" applyProtection="0">
      <alignment vertical="center"/>
    </xf>
    <xf numFmtId="0" fontId="40" fillId="16" borderId="0" applyNumberFormat="0" applyBorder="0" applyAlignment="0" applyProtection="0">
      <alignment vertical="center"/>
    </xf>
    <xf numFmtId="0" fontId="40" fillId="9" borderId="0" applyNumberFormat="0" applyBorder="0" applyAlignment="0" applyProtection="0">
      <alignment vertical="center"/>
    </xf>
    <xf numFmtId="0" fontId="19" fillId="0" borderId="0">
      <alignment vertical="center"/>
    </xf>
    <xf numFmtId="0" fontId="19" fillId="0" borderId="0">
      <alignment vertical="center"/>
    </xf>
    <xf numFmtId="0" fontId="40" fillId="28" borderId="0" applyNumberFormat="0" applyBorder="0" applyAlignment="0" applyProtection="0">
      <alignment vertical="center"/>
    </xf>
    <xf numFmtId="0" fontId="19" fillId="0" borderId="0"/>
    <xf numFmtId="0" fontId="40" fillId="6" borderId="0" applyNumberFormat="0" applyBorder="0" applyAlignment="0" applyProtection="0">
      <alignment vertical="center"/>
    </xf>
    <xf numFmtId="0" fontId="47" fillId="33" borderId="0" applyNumberFormat="0" applyBorder="0" applyAlignment="0" applyProtection="0">
      <alignment vertical="center"/>
    </xf>
    <xf numFmtId="0" fontId="47" fillId="25" borderId="0" applyNumberFormat="0" applyBorder="0" applyAlignment="0" applyProtection="0">
      <alignment vertical="center"/>
    </xf>
    <xf numFmtId="0" fontId="40" fillId="27" borderId="0" applyNumberFormat="0" applyBorder="0" applyAlignment="0" applyProtection="0">
      <alignment vertical="center"/>
    </xf>
    <xf numFmtId="0" fontId="19" fillId="0" borderId="0"/>
    <xf numFmtId="0" fontId="40" fillId="5" borderId="0" applyNumberFormat="0" applyBorder="0" applyAlignment="0" applyProtection="0">
      <alignment vertical="center"/>
    </xf>
    <xf numFmtId="0" fontId="47" fillId="32" borderId="0" applyNumberFormat="0" applyBorder="0" applyAlignment="0" applyProtection="0">
      <alignment vertical="center"/>
    </xf>
    <xf numFmtId="0" fontId="40" fillId="8" borderId="0" applyNumberFormat="0" applyBorder="0" applyAlignment="0" applyProtection="0">
      <alignment vertical="center"/>
    </xf>
    <xf numFmtId="0" fontId="47" fillId="20" borderId="0" applyNumberFormat="0" applyBorder="0" applyAlignment="0" applyProtection="0">
      <alignment vertical="center"/>
    </xf>
    <xf numFmtId="0" fontId="47" fillId="24" borderId="0" applyNumberFormat="0" applyBorder="0" applyAlignment="0" applyProtection="0">
      <alignment vertical="center"/>
    </xf>
    <xf numFmtId="0" fontId="40" fillId="4" borderId="0" applyNumberFormat="0" applyBorder="0" applyAlignment="0" applyProtection="0">
      <alignment vertical="center"/>
    </xf>
    <xf numFmtId="0" fontId="47" fillId="12" borderId="0" applyNumberFormat="0" applyBorder="0" applyAlignment="0" applyProtection="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0" fillId="0" borderId="0"/>
    <xf numFmtId="0" fontId="19" fillId="0" borderId="0"/>
    <xf numFmtId="0" fontId="19" fillId="0" borderId="0"/>
    <xf numFmtId="43" fontId="44" fillId="0" borderId="0" applyFont="0" applyFill="0" applyBorder="0" applyAlignment="0" applyProtection="0">
      <alignment vertical="center"/>
    </xf>
    <xf numFmtId="0" fontId="40" fillId="0" borderId="0">
      <alignment vertical="center"/>
    </xf>
    <xf numFmtId="0" fontId="19" fillId="0" borderId="0">
      <alignment vertical="center"/>
    </xf>
    <xf numFmtId="180" fontId="40" fillId="0" borderId="0" applyFont="0" applyFill="0" applyBorder="0" applyAlignment="0" applyProtection="0">
      <alignment vertical="center"/>
    </xf>
    <xf numFmtId="180" fontId="40" fillId="0" borderId="0" applyFont="0" applyFill="0" applyBorder="0" applyAlignment="0" applyProtection="0">
      <alignment vertical="center"/>
    </xf>
    <xf numFmtId="0" fontId="19" fillId="0" borderId="0">
      <alignment vertical="center"/>
    </xf>
    <xf numFmtId="0" fontId="19" fillId="0" borderId="0"/>
    <xf numFmtId="0" fontId="63" fillId="36" borderId="0" applyNumberFormat="0" applyBorder="0" applyAlignment="0" applyProtection="0"/>
    <xf numFmtId="0" fontId="40" fillId="0" borderId="0">
      <alignment vertical="center"/>
    </xf>
    <xf numFmtId="180" fontId="40" fillId="0" borderId="0" applyFont="0" applyFill="0" applyBorder="0" applyAlignment="0" applyProtection="0">
      <alignment vertical="center"/>
    </xf>
    <xf numFmtId="0" fontId="55" fillId="23" borderId="0" applyNumberFormat="0" applyBorder="0" applyAlignment="0" applyProtection="0">
      <alignment vertical="center"/>
    </xf>
    <xf numFmtId="0" fontId="19" fillId="0" borderId="0"/>
    <xf numFmtId="0" fontId="19" fillId="0" borderId="0"/>
    <xf numFmtId="0" fontId="19" fillId="0" borderId="0">
      <alignment vertical="center"/>
    </xf>
    <xf numFmtId="0" fontId="19" fillId="0" borderId="0"/>
    <xf numFmtId="0" fontId="19" fillId="0" borderId="0"/>
    <xf numFmtId="180" fontId="40" fillId="0" borderId="0" applyFont="0" applyFill="0" applyBorder="0" applyAlignment="0" applyProtection="0">
      <alignment vertical="center"/>
    </xf>
    <xf numFmtId="0" fontId="19" fillId="0" borderId="0"/>
    <xf numFmtId="0" fontId="58" fillId="0" borderId="0"/>
    <xf numFmtId="0" fontId="40" fillId="0" borderId="0">
      <alignment vertical="center"/>
    </xf>
    <xf numFmtId="0" fontId="19" fillId="0" borderId="0"/>
    <xf numFmtId="0" fontId="19" fillId="0" borderId="0"/>
    <xf numFmtId="0" fontId="64" fillId="0" borderId="0"/>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19" fillId="0" borderId="0"/>
    <xf numFmtId="0" fontId="19" fillId="0" borderId="0"/>
    <xf numFmtId="0" fontId="19" fillId="0" borderId="0"/>
    <xf numFmtId="0" fontId="55" fillId="23" borderId="0" applyNumberFormat="0" applyBorder="0" applyAlignment="0" applyProtection="0">
      <alignment vertical="center"/>
    </xf>
    <xf numFmtId="0" fontId="19" fillId="0" borderId="0"/>
    <xf numFmtId="0" fontId="60" fillId="31" borderId="0" applyNumberFormat="0" applyBorder="0" applyAlignment="0" applyProtection="0"/>
    <xf numFmtId="0" fontId="62" fillId="35" borderId="0" applyNumberFormat="0" applyBorder="0" applyAlignment="0" applyProtection="0">
      <alignment vertical="center"/>
    </xf>
    <xf numFmtId="0" fontId="55" fillId="23" borderId="0" applyNumberFormat="0" applyBorder="0" applyAlignment="0" applyProtection="0">
      <alignment vertical="center"/>
    </xf>
    <xf numFmtId="0" fontId="19" fillId="0" borderId="0"/>
    <xf numFmtId="0" fontId="60" fillId="31" borderId="0" applyNumberFormat="0" applyBorder="0" applyAlignment="0" applyProtection="0"/>
    <xf numFmtId="0" fontId="0" fillId="0" borderId="0"/>
    <xf numFmtId="0" fontId="40" fillId="0" borderId="0">
      <alignment vertical="center"/>
    </xf>
    <xf numFmtId="0" fontId="55" fillId="37" borderId="0" applyNumberFormat="0" applyBorder="0" applyAlignment="0" applyProtection="0">
      <alignment vertical="center"/>
    </xf>
    <xf numFmtId="0" fontId="19" fillId="0" borderId="0">
      <alignment vertical="center"/>
    </xf>
    <xf numFmtId="0" fontId="19" fillId="0" borderId="0"/>
    <xf numFmtId="0" fontId="19" fillId="0" borderId="0"/>
    <xf numFmtId="0" fontId="55" fillId="23" borderId="0" applyNumberFormat="0" applyBorder="0" applyAlignment="0" applyProtection="0">
      <alignment vertical="center"/>
    </xf>
    <xf numFmtId="43" fontId="44" fillId="0" borderId="0" applyFont="0" applyFill="0" applyBorder="0" applyAlignment="0" applyProtection="0">
      <alignment vertical="center"/>
    </xf>
    <xf numFmtId="0" fontId="19" fillId="0" borderId="0"/>
    <xf numFmtId="0" fontId="55" fillId="23" borderId="0" applyNumberFormat="0" applyBorder="0" applyAlignment="0" applyProtection="0">
      <alignment vertical="center"/>
    </xf>
    <xf numFmtId="0" fontId="55" fillId="23" borderId="0" applyNumberFormat="0" applyBorder="0" applyAlignment="0" applyProtection="0">
      <alignment vertical="center"/>
    </xf>
    <xf numFmtId="0" fontId="19" fillId="0" borderId="0"/>
  </cellStyleXfs>
  <cellXfs count="300">
    <xf numFmtId="0" fontId="0" fillId="0" borderId="0" xfId="0"/>
    <xf numFmtId="0" fontId="1" fillId="0" borderId="0" xfId="0" applyFont="1" applyFill="1" applyBorder="1" applyAlignment="1"/>
    <xf numFmtId="0" fontId="2" fillId="0" borderId="0" xfId="0" applyFont="1" applyFill="1" applyBorder="1" applyAlignment="1"/>
    <xf numFmtId="0" fontId="3" fillId="0" borderId="0" xfId="113" applyFont="1" applyFill="1">
      <alignment vertical="center"/>
    </xf>
    <xf numFmtId="0" fontId="4" fillId="0" borderId="0" xfId="34" applyFont="1" applyFill="1" applyAlignment="1">
      <alignment vertical="center" wrapText="1"/>
    </xf>
    <xf numFmtId="0" fontId="5" fillId="0" borderId="0" xfId="34" applyFont="1" applyFill="1" applyAlignment="1">
      <alignment vertical="center" wrapText="1"/>
    </xf>
    <xf numFmtId="0" fontId="6" fillId="0" borderId="0" xfId="113" applyFont="1" applyFill="1" applyAlignment="1">
      <alignment horizontal="center" vertical="center"/>
    </xf>
    <xf numFmtId="0" fontId="3" fillId="0" borderId="0" xfId="113" applyFont="1" applyFill="1" applyAlignment="1">
      <alignment vertical="center"/>
    </xf>
    <xf numFmtId="0" fontId="7" fillId="0" borderId="0" xfId="113" applyFont="1" applyFill="1" applyAlignment="1">
      <alignment horizontal="right" vertical="center"/>
    </xf>
    <xf numFmtId="0" fontId="1" fillId="0" borderId="1" xfId="113" applyFont="1" applyFill="1" applyBorder="1" applyAlignment="1">
      <alignment horizontal="center" vertical="center" wrapText="1"/>
    </xf>
    <xf numFmtId="181" fontId="1" fillId="0" borderId="1" xfId="113" applyNumberFormat="1" applyFont="1" applyFill="1" applyBorder="1" applyAlignment="1">
      <alignment horizontal="center" vertical="center" wrapText="1"/>
    </xf>
    <xf numFmtId="0" fontId="8" fillId="0" borderId="1" xfId="113" applyFont="1" applyFill="1" applyBorder="1" applyAlignment="1">
      <alignment horizontal="center" vertical="center" wrapText="1"/>
    </xf>
    <xf numFmtId="184" fontId="8" fillId="0" borderId="1" xfId="8" applyNumberFormat="1" applyFont="1" applyFill="1" applyBorder="1" applyAlignment="1">
      <alignment horizontal="right" vertical="center"/>
    </xf>
    <xf numFmtId="0" fontId="9" fillId="0" borderId="1" xfId="113" applyFont="1" applyFill="1" applyBorder="1" applyAlignment="1">
      <alignment horizontal="justify" vertical="center" wrapText="1"/>
    </xf>
    <xf numFmtId="184" fontId="7" fillId="0" borderId="1" xfId="8" applyNumberFormat="1" applyFont="1" applyFill="1" applyBorder="1" applyAlignment="1">
      <alignment horizontal="right" vertical="center"/>
    </xf>
    <xf numFmtId="0" fontId="7" fillId="0" borderId="1" xfId="113" applyFont="1" applyFill="1" applyBorder="1" applyAlignment="1">
      <alignment horizontal="justify" vertical="center" wrapText="1"/>
    </xf>
    <xf numFmtId="184" fontId="7" fillId="0" borderId="1" xfId="8" applyNumberFormat="1" applyFont="1" applyFill="1" applyBorder="1" applyAlignment="1">
      <alignment horizontal="left" vertical="center"/>
    </xf>
    <xf numFmtId="0" fontId="7" fillId="0" borderId="0" xfId="117" applyFont="1" applyFill="1" applyAlignment="1">
      <alignment horizontal="left" vertical="center" wrapText="1"/>
    </xf>
    <xf numFmtId="181" fontId="7" fillId="0" borderId="0" xfId="117" applyNumberFormat="1" applyFont="1" applyFill="1" applyAlignment="1">
      <alignment horizontal="left" vertical="center" wrapText="1"/>
    </xf>
    <xf numFmtId="181" fontId="3" fillId="0" borderId="0" xfId="113" applyNumberFormat="1" applyFont="1" applyFill="1">
      <alignment vertical="center"/>
    </xf>
    <xf numFmtId="0" fontId="5" fillId="0" borderId="0" xfId="34" applyFont="1" applyFill="1" applyAlignment="1">
      <alignment vertical="center"/>
    </xf>
    <xf numFmtId="0" fontId="10" fillId="0" borderId="0" xfId="113" applyFont="1" applyFill="1" applyAlignment="1">
      <alignment vertical="center"/>
    </xf>
    <xf numFmtId="181" fontId="11" fillId="0" borderId="0" xfId="113" applyNumberFormat="1" applyFont="1" applyFill="1" applyAlignment="1">
      <alignment vertical="center"/>
    </xf>
    <xf numFmtId="0" fontId="11" fillId="0" borderId="0" xfId="113" applyFont="1" applyFill="1" applyAlignment="1">
      <alignment vertical="center"/>
    </xf>
    <xf numFmtId="0" fontId="11" fillId="0" borderId="0" xfId="113" applyFont="1" applyFill="1" applyBorder="1" applyAlignment="1">
      <alignment vertical="center"/>
    </xf>
    <xf numFmtId="181" fontId="3" fillId="0" borderId="0" xfId="113" applyNumberFormat="1" applyFont="1" applyFill="1" applyAlignment="1">
      <alignment vertical="center"/>
    </xf>
    <xf numFmtId="0" fontId="12" fillId="0" borderId="0" xfId="113" applyFont="1" applyFill="1" applyAlignment="1">
      <alignment horizontal="right" vertical="center"/>
    </xf>
    <xf numFmtId="0" fontId="9" fillId="0" borderId="1" xfId="113" applyFont="1" applyFill="1" applyBorder="1" applyAlignment="1">
      <alignment horizontal="center" vertical="center" wrapText="1"/>
    </xf>
    <xf numFmtId="186" fontId="8" fillId="0" borderId="1" xfId="113" applyNumberFormat="1" applyFont="1" applyFill="1" applyBorder="1" applyAlignment="1">
      <alignment horizontal="right" vertical="center"/>
    </xf>
    <xf numFmtId="0" fontId="12" fillId="0" borderId="1" xfId="113" applyFont="1" applyFill="1" applyBorder="1" applyAlignment="1">
      <alignment horizontal="left" vertical="center" wrapText="1" indent="2"/>
    </xf>
    <xf numFmtId="186" fontId="7" fillId="0" borderId="1" xfId="113" applyNumberFormat="1" applyFont="1" applyFill="1" applyBorder="1" applyAlignment="1">
      <alignment horizontal="right" vertical="center"/>
    </xf>
    <xf numFmtId="0" fontId="12" fillId="0" borderId="1" xfId="113" applyFont="1" applyFill="1" applyBorder="1" applyAlignment="1">
      <alignment horizontal="justify" vertical="center" wrapText="1"/>
    </xf>
    <xf numFmtId="187" fontId="12" fillId="0" borderId="1" xfId="113" applyNumberFormat="1" applyFont="1" applyFill="1" applyBorder="1" applyAlignment="1">
      <alignment horizontal="right" vertical="center" wrapText="1"/>
    </xf>
    <xf numFmtId="0" fontId="7" fillId="0" borderId="1" xfId="81" applyFont="1" applyFill="1" applyBorder="1" applyAlignment="1">
      <alignment horizontal="justify" vertical="center" wrapText="1"/>
    </xf>
    <xf numFmtId="0" fontId="7" fillId="0" borderId="0" xfId="117" applyFont="1" applyFill="1" applyBorder="1" applyAlignment="1">
      <alignment horizontal="left" vertical="center" wrapText="1"/>
    </xf>
    <xf numFmtId="182" fontId="2" fillId="0" borderId="0" xfId="0" applyNumberFormat="1" applyFont="1" applyFill="1" applyBorder="1" applyAlignment="1"/>
    <xf numFmtId="178" fontId="3" fillId="0" borderId="0" xfId="113" applyNumberFormat="1" applyFont="1" applyFill="1">
      <alignment vertical="center"/>
    </xf>
    <xf numFmtId="178" fontId="5" fillId="0" borderId="0" xfId="34" applyNumberFormat="1" applyFont="1" applyFill="1" applyAlignment="1">
      <alignment vertical="center"/>
    </xf>
    <xf numFmtId="178" fontId="11" fillId="0" borderId="0" xfId="113" applyNumberFormat="1" applyFont="1" applyFill="1" applyAlignment="1">
      <alignment vertical="center"/>
    </xf>
    <xf numFmtId="178" fontId="12" fillId="0" borderId="0" xfId="113" applyNumberFormat="1" applyFont="1" applyFill="1" applyAlignment="1">
      <alignment horizontal="right" vertical="center"/>
    </xf>
    <xf numFmtId="178" fontId="1" fillId="0" borderId="1" xfId="113" applyNumberFormat="1" applyFont="1" applyFill="1" applyBorder="1" applyAlignment="1">
      <alignment horizontal="center" vertical="center" wrapText="1"/>
    </xf>
    <xf numFmtId="0" fontId="2" fillId="0" borderId="1" xfId="0" applyFont="1" applyFill="1" applyBorder="1" applyAlignment="1">
      <alignment horizontal="center"/>
    </xf>
    <xf numFmtId="0" fontId="7" fillId="0" borderId="1" xfId="113" applyFont="1" applyFill="1" applyBorder="1" applyAlignment="1">
      <alignment horizontal="left" vertical="center" wrapText="1" indent="2"/>
    </xf>
    <xf numFmtId="178" fontId="7" fillId="0" borderId="1" xfId="113" applyNumberFormat="1" applyFont="1" applyFill="1" applyBorder="1" applyAlignment="1">
      <alignment horizontal="right" vertical="center" wrapText="1"/>
    </xf>
    <xf numFmtId="0" fontId="8" fillId="0" borderId="1" xfId="113" applyFont="1" applyFill="1" applyBorder="1" applyAlignment="1">
      <alignment horizontal="justify" vertical="center" wrapText="1"/>
    </xf>
    <xf numFmtId="178" fontId="7" fillId="0" borderId="1" xfId="113" applyNumberFormat="1" applyFont="1" applyFill="1" applyBorder="1" applyAlignment="1">
      <alignment horizontal="right" vertical="center"/>
    </xf>
    <xf numFmtId="178" fontId="7" fillId="0" borderId="0" xfId="117" applyNumberFormat="1" applyFont="1" applyFill="1" applyAlignment="1">
      <alignment horizontal="left" vertical="center" wrapText="1"/>
    </xf>
    <xf numFmtId="0" fontId="7" fillId="0" borderId="2" xfId="117" applyFont="1" applyFill="1" applyBorder="1" applyAlignment="1">
      <alignment horizontal="left" vertical="center" wrapText="1"/>
    </xf>
    <xf numFmtId="0" fontId="13" fillId="0" borderId="0" xfId="100" applyFont="1" applyFill="1" applyAlignment="1">
      <alignment vertical="center"/>
    </xf>
    <xf numFmtId="0" fontId="14" fillId="0" borderId="0" xfId="100" applyFont="1" applyFill="1" applyAlignment="1">
      <alignment vertical="center"/>
    </xf>
    <xf numFmtId="0" fontId="1" fillId="0" borderId="0" xfId="100" applyFont="1" applyFill="1" applyAlignment="1"/>
    <xf numFmtId="0" fontId="14" fillId="0" borderId="0" xfId="100" applyFont="1" applyFill="1" applyAlignment="1"/>
    <xf numFmtId="0" fontId="5" fillId="0" borderId="0" xfId="100" applyFont="1" applyFill="1" applyAlignment="1"/>
    <xf numFmtId="0" fontId="11" fillId="0" borderId="0" xfId="122" applyFont="1" applyFill="1" applyBorder="1" applyAlignment="1">
      <alignment horizontal="center" vertical="center" wrapText="1"/>
    </xf>
    <xf numFmtId="0" fontId="5" fillId="0" borderId="0" xfId="100" applyFont="1" applyFill="1" applyAlignment="1">
      <alignment horizontal="left" vertical="center"/>
    </xf>
    <xf numFmtId="0" fontId="5" fillId="0" borderId="0" xfId="100" applyFont="1" applyFill="1" applyAlignment="1">
      <alignment vertical="center"/>
    </xf>
    <xf numFmtId="187" fontId="12" fillId="0" borderId="0" xfId="34" applyNumberFormat="1" applyFont="1" applyFill="1" applyAlignment="1">
      <alignment horizontal="right"/>
    </xf>
    <xf numFmtId="178" fontId="1" fillId="0" borderId="1" xfId="117" applyNumberFormat="1" applyFont="1" applyFill="1" applyBorder="1" applyAlignment="1">
      <alignment horizontal="center" vertical="center"/>
    </xf>
    <xf numFmtId="178" fontId="1" fillId="0" borderId="1" xfId="117" applyNumberFormat="1" applyFont="1" applyFill="1" applyBorder="1" applyAlignment="1">
      <alignment horizontal="center" vertical="center" wrapText="1"/>
    </xf>
    <xf numFmtId="178" fontId="8" fillId="0" borderId="1" xfId="100" applyNumberFormat="1" applyFont="1" applyFill="1" applyBorder="1" applyAlignment="1">
      <alignment vertical="center"/>
    </xf>
    <xf numFmtId="178" fontId="8" fillId="0" borderId="1" xfId="0" applyNumberFormat="1" applyFont="1" applyFill="1" applyBorder="1" applyAlignment="1">
      <alignment horizontal="right" vertical="center"/>
    </xf>
    <xf numFmtId="178" fontId="15" fillId="0" borderId="1" xfId="0" applyNumberFormat="1" applyFont="1" applyFill="1" applyBorder="1" applyAlignment="1">
      <alignment horizontal="right" vertical="center"/>
    </xf>
    <xf numFmtId="178" fontId="15" fillId="0" borderId="1" xfId="100" applyNumberFormat="1" applyFont="1" applyFill="1" applyBorder="1" applyAlignment="1">
      <alignment vertical="center"/>
    </xf>
    <xf numFmtId="178" fontId="15" fillId="0" borderId="1" xfId="120" applyNumberFormat="1" applyFont="1" applyFill="1" applyBorder="1" applyAlignment="1">
      <alignment horizontal="right" vertical="center"/>
    </xf>
    <xf numFmtId="178" fontId="7" fillId="0" borderId="1" xfId="0" applyNumberFormat="1" applyFont="1" applyFill="1" applyBorder="1" applyAlignment="1">
      <alignment horizontal="left" vertical="center" wrapText="1" indent="2"/>
    </xf>
    <xf numFmtId="178" fontId="7" fillId="0" borderId="1" xfId="0" applyNumberFormat="1" applyFont="1" applyFill="1" applyBorder="1" applyAlignment="1">
      <alignment horizontal="right" vertical="center"/>
    </xf>
    <xf numFmtId="178" fontId="16" fillId="0" borderId="1" xfId="0" applyNumberFormat="1" applyFont="1" applyFill="1" applyBorder="1" applyAlignment="1">
      <alignment horizontal="left" vertical="center" wrapText="1" indent="2"/>
    </xf>
    <xf numFmtId="178" fontId="16" fillId="0" borderId="1" xfId="120" applyNumberFormat="1" applyFont="1" applyFill="1" applyBorder="1" applyAlignment="1">
      <alignment horizontal="right" vertical="center"/>
    </xf>
    <xf numFmtId="178" fontId="14" fillId="0" borderId="1" xfId="100" applyNumberFormat="1" applyFont="1" applyFill="1" applyBorder="1" applyAlignment="1"/>
    <xf numFmtId="178" fontId="17" fillId="0" borderId="1" xfId="100" applyNumberFormat="1" applyFont="1" applyFill="1" applyBorder="1" applyAlignment="1"/>
    <xf numFmtId="178" fontId="15" fillId="0" borderId="1" xfId="0" applyNumberFormat="1" applyFont="1" applyFill="1" applyBorder="1" applyAlignment="1">
      <alignment horizontal="left" vertical="center" wrapText="1" indent="2"/>
    </xf>
    <xf numFmtId="178" fontId="16" fillId="0" borderId="1" xfId="0" applyNumberFormat="1" applyFont="1" applyFill="1" applyBorder="1" applyAlignment="1">
      <alignment horizontal="right" vertical="center"/>
    </xf>
    <xf numFmtId="178" fontId="8" fillId="0" borderId="1" xfId="0" applyNumberFormat="1" applyFont="1" applyFill="1" applyBorder="1" applyAlignment="1">
      <alignment vertical="center" wrapText="1"/>
    </xf>
    <xf numFmtId="178" fontId="8" fillId="0" borderId="1" xfId="117" applyNumberFormat="1" applyFont="1" applyFill="1" applyBorder="1" applyAlignment="1">
      <alignment horizontal="right" vertical="center"/>
    </xf>
    <xf numFmtId="178" fontId="15" fillId="0" borderId="1" xfId="0" applyNumberFormat="1" applyFont="1" applyFill="1" applyBorder="1" applyAlignment="1">
      <alignment horizontal="left" vertical="center"/>
    </xf>
    <xf numFmtId="178" fontId="7" fillId="0" borderId="1" xfId="117" applyNumberFormat="1" applyFont="1" applyFill="1" applyBorder="1" applyAlignment="1">
      <alignment horizontal="right" vertical="center"/>
    </xf>
    <xf numFmtId="178" fontId="16" fillId="0" borderId="1" xfId="0" applyNumberFormat="1" applyFont="1" applyFill="1" applyBorder="1" applyAlignment="1">
      <alignment horizontal="left" vertical="center"/>
    </xf>
    <xf numFmtId="178" fontId="16" fillId="0" borderId="1" xfId="117" applyNumberFormat="1" applyFont="1" applyFill="1" applyBorder="1" applyAlignment="1">
      <alignment horizontal="right" vertical="center"/>
    </xf>
    <xf numFmtId="178" fontId="8" fillId="0" borderId="1" xfId="0" applyNumberFormat="1" applyFont="1" applyFill="1" applyBorder="1" applyAlignment="1">
      <alignment horizontal="center" vertical="center"/>
    </xf>
    <xf numFmtId="178" fontId="15" fillId="0" borderId="1" xfId="0" applyNumberFormat="1" applyFont="1" applyFill="1" applyBorder="1" applyAlignment="1">
      <alignment horizontal="center" vertical="center" wrapText="1"/>
    </xf>
    <xf numFmtId="178" fontId="15" fillId="0" borderId="1" xfId="117" applyNumberFormat="1" applyFont="1" applyFill="1" applyBorder="1" applyAlignment="1">
      <alignment horizontal="right" vertical="center"/>
    </xf>
    <xf numFmtId="0" fontId="5" fillId="0" borderId="0" xfId="100" applyFont="1" applyFill="1" applyAlignment="1">
      <alignment horizontal="left"/>
    </xf>
    <xf numFmtId="184" fontId="5" fillId="0" borderId="0" xfId="100" applyNumberFormat="1" applyFont="1" applyFill="1" applyAlignment="1"/>
    <xf numFmtId="10" fontId="5" fillId="0" borderId="0" xfId="100" applyNumberFormat="1" applyFont="1" applyFill="1" applyAlignment="1"/>
    <xf numFmtId="0" fontId="11" fillId="0" borderId="0" xfId="122" applyFont="1" applyFill="1" applyAlignment="1">
      <alignment horizontal="center" vertical="center" wrapText="1"/>
    </xf>
    <xf numFmtId="0" fontId="1" fillId="0" borderId="0" xfId="117" applyFont="1" applyFill="1" applyAlignment="1">
      <alignment horizontal="center" vertical="center" wrapText="1"/>
    </xf>
    <xf numFmtId="179" fontId="8" fillId="0" borderId="0" xfId="120" applyNumberFormat="1" applyFont="1" applyFill="1" applyAlignment="1">
      <alignment horizontal="right" vertical="center"/>
    </xf>
    <xf numFmtId="179" fontId="7" fillId="0" borderId="0" xfId="120" applyNumberFormat="1" applyFont="1" applyFill="1" applyAlignment="1">
      <alignment horizontal="right" vertical="center"/>
    </xf>
    <xf numFmtId="185" fontId="7" fillId="0" borderId="0" xfId="0" applyNumberFormat="1" applyFont="1" applyFill="1" applyAlignment="1">
      <alignment horizontal="right" vertical="center"/>
    </xf>
    <xf numFmtId="185" fontId="7" fillId="0" borderId="0" xfId="117" applyNumberFormat="1" applyFont="1" applyFill="1" applyAlignment="1">
      <alignment horizontal="right" vertical="center"/>
    </xf>
    <xf numFmtId="185" fontId="8" fillId="0" borderId="0" xfId="117" applyNumberFormat="1" applyFont="1" applyFill="1" applyAlignment="1">
      <alignment horizontal="right" vertical="center"/>
    </xf>
    <xf numFmtId="0" fontId="2" fillId="0" borderId="0" xfId="0" applyFont="1" applyFill="1"/>
    <xf numFmtId="0" fontId="1" fillId="0" borderId="0" xfId="0" applyFont="1"/>
    <xf numFmtId="0" fontId="2" fillId="0" borderId="0" xfId="0" applyFont="1"/>
    <xf numFmtId="0" fontId="11" fillId="0" borderId="0" xfId="0" applyFont="1" applyFill="1" applyAlignment="1">
      <alignment horizontal="center" vertical="center" wrapText="1"/>
    </xf>
    <xf numFmtId="0" fontId="5" fillId="0" borderId="0" xfId="0" applyFont="1" applyFill="1" applyBorder="1" applyAlignment="1">
      <alignment horizontal="right" vertical="center"/>
    </xf>
    <xf numFmtId="0" fontId="1" fillId="0" borderId="1" xfId="0" applyFont="1" applyFill="1" applyBorder="1" applyAlignment="1">
      <alignment horizontal="center" vertical="center"/>
    </xf>
    <xf numFmtId="0" fontId="18" fillId="0" borderId="1" xfId="0" applyFont="1" applyBorder="1" applyAlignment="1">
      <alignment horizontal="center" vertical="center" wrapText="1"/>
    </xf>
    <xf numFmtId="0" fontId="8" fillId="0" borderId="1" xfId="0" applyFont="1" applyFill="1" applyBorder="1" applyAlignment="1">
      <alignment horizontal="left" vertical="center"/>
    </xf>
    <xf numFmtId="179" fontId="8" fillId="0" borderId="1" xfId="0" applyNumberFormat="1" applyFont="1" applyFill="1" applyBorder="1" applyAlignment="1">
      <alignment horizontal="right" vertical="center"/>
    </xf>
    <xf numFmtId="186" fontId="8" fillId="0" borderId="1" xfId="0" applyNumberFormat="1" applyFont="1" applyFill="1" applyBorder="1" applyAlignment="1">
      <alignment horizontal="right" vertical="center"/>
    </xf>
    <xf numFmtId="0" fontId="8" fillId="0" borderId="1" xfId="0" applyFont="1" applyFill="1" applyBorder="1" applyAlignment="1">
      <alignment horizontal="left" vertical="center" indent="2"/>
    </xf>
    <xf numFmtId="0" fontId="7" fillId="0" borderId="1" xfId="0" applyFont="1" applyFill="1" applyBorder="1" applyAlignment="1">
      <alignment horizontal="left" vertical="center" wrapText="1" indent="4"/>
    </xf>
    <xf numFmtId="179"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indent="2"/>
    </xf>
    <xf numFmtId="0" fontId="8" fillId="0" borderId="1" xfId="0" applyFont="1" applyFill="1" applyBorder="1" applyAlignment="1">
      <alignment horizontal="center" vertical="center"/>
    </xf>
    <xf numFmtId="0" fontId="5" fillId="0" borderId="0" xfId="0" applyFont="1" applyFill="1" applyBorder="1" applyAlignment="1"/>
    <xf numFmtId="0" fontId="1" fillId="0" borderId="1" xfId="117" applyFont="1" applyFill="1" applyBorder="1" applyAlignment="1">
      <alignment horizontal="center" vertical="center"/>
    </xf>
    <xf numFmtId="0" fontId="8" fillId="0" borderId="1" xfId="100" applyFont="1" applyFill="1" applyBorder="1" applyAlignment="1">
      <alignment horizontal="left" vertical="center"/>
    </xf>
    <xf numFmtId="178" fontId="8" fillId="0" borderId="1" xfId="120" applyNumberFormat="1" applyFont="1" applyFill="1" applyBorder="1" applyAlignment="1">
      <alignment horizontal="right" vertical="center"/>
    </xf>
    <xf numFmtId="178" fontId="8" fillId="0" borderId="1" xfId="11" applyNumberFormat="1" applyFont="1" applyFill="1" applyBorder="1" applyAlignment="1">
      <alignment horizontal="right" vertical="center"/>
    </xf>
    <xf numFmtId="0" fontId="7" fillId="0" borderId="1" xfId="100" applyFont="1" applyFill="1" applyBorder="1" applyAlignment="1">
      <alignment horizontal="left" vertical="center" indent="2"/>
    </xf>
    <xf numFmtId="178" fontId="7" fillId="0" borderId="1" xfId="120" applyNumberFormat="1" applyFont="1" applyFill="1" applyBorder="1" applyAlignment="1">
      <alignment horizontal="right" vertical="center"/>
    </xf>
    <xf numFmtId="0" fontId="7" fillId="0" borderId="1" xfId="100" applyFont="1" applyFill="1" applyBorder="1" applyAlignment="1">
      <alignment horizontal="left" vertical="center" indent="4"/>
    </xf>
    <xf numFmtId="0" fontId="7" fillId="0" borderId="1" xfId="0" applyFont="1" applyFill="1" applyBorder="1" applyAlignment="1">
      <alignment vertical="center"/>
    </xf>
    <xf numFmtId="0" fontId="8" fillId="0" borderId="1" xfId="0" applyFont="1" applyFill="1" applyBorder="1" applyAlignment="1">
      <alignment vertical="center" wrapText="1"/>
    </xf>
    <xf numFmtId="0" fontId="7" fillId="0" borderId="1" xfId="0" applyFont="1" applyFill="1" applyBorder="1" applyAlignment="1">
      <alignment horizontal="left" vertical="center" wrapText="1" indent="2"/>
    </xf>
    <xf numFmtId="178" fontId="8" fillId="0" borderId="1" xfId="120" applyNumberFormat="1" applyFont="1" applyFill="1" applyBorder="1" applyAlignment="1">
      <alignment vertical="center"/>
    </xf>
    <xf numFmtId="0" fontId="7" fillId="0" borderId="0" xfId="100" applyFont="1" applyFill="1" applyAlignment="1"/>
    <xf numFmtId="0" fontId="7" fillId="0" borderId="0" xfId="100" applyFont="1" applyFill="1" applyAlignment="1">
      <alignment vertical="center"/>
    </xf>
    <xf numFmtId="0" fontId="17" fillId="0" borderId="1" xfId="100" applyFont="1" applyFill="1" applyBorder="1" applyAlignment="1">
      <alignment vertical="center"/>
    </xf>
    <xf numFmtId="0" fontId="16" fillId="0" borderId="0" xfId="44" applyFont="1" applyFill="1" applyBorder="1" applyAlignment="1">
      <alignment vertical="center"/>
    </xf>
    <xf numFmtId="0" fontId="19" fillId="0" borderId="0" xfId="44" applyFill="1" applyBorder="1" applyAlignment="1">
      <alignment vertical="center"/>
    </xf>
    <xf numFmtId="0" fontId="19" fillId="0" borderId="0" xfId="0" applyFont="1" applyFill="1" applyBorder="1" applyAlignment="1"/>
    <xf numFmtId="0" fontId="15" fillId="0" borderId="0" xfId="44" applyFont="1" applyFill="1" applyBorder="1" applyAlignment="1">
      <alignment horizontal="center"/>
    </xf>
    <xf numFmtId="0" fontId="16" fillId="0" borderId="0" xfId="44" applyFont="1" applyFill="1" applyBorder="1" applyAlignment="1"/>
    <xf numFmtId="0" fontId="15" fillId="0" borderId="0" xfId="44" applyFont="1" applyFill="1" applyBorder="1" applyAlignment="1"/>
    <xf numFmtId="0" fontId="19" fillId="0" borderId="0" xfId="0" applyFont="1" applyFill="1" applyBorder="1" applyAlignment="1">
      <alignment vertical="center"/>
    </xf>
    <xf numFmtId="0" fontId="19" fillId="0" borderId="0" xfId="44" applyFill="1" applyBorder="1" applyAlignment="1"/>
    <xf numFmtId="186" fontId="19" fillId="0" borderId="0" xfId="44" applyNumberFormat="1" applyFont="1" applyFill="1" applyBorder="1" applyAlignment="1"/>
    <xf numFmtId="181" fontId="19" fillId="0" borderId="0" xfId="44" applyNumberFormat="1" applyFill="1" applyBorder="1" applyAlignment="1">
      <alignment vertical="center" wrapText="1"/>
    </xf>
    <xf numFmtId="186" fontId="19" fillId="0" borderId="0" xfId="44" applyNumberFormat="1" applyFill="1" applyBorder="1" applyAlignment="1">
      <alignment horizontal="right" vertical="center" wrapText="1"/>
    </xf>
    <xf numFmtId="0" fontId="20" fillId="0" borderId="0" xfId="44" applyFont="1" applyFill="1" applyBorder="1" applyAlignment="1"/>
    <xf numFmtId="186" fontId="16" fillId="0" borderId="0" xfId="44" applyNumberFormat="1" applyFont="1" applyFill="1" applyBorder="1" applyAlignment="1"/>
    <xf numFmtId="181" fontId="16" fillId="0" borderId="0" xfId="44" applyNumberFormat="1" applyFont="1" applyFill="1" applyBorder="1" applyAlignment="1">
      <alignment vertical="center" wrapText="1"/>
    </xf>
    <xf numFmtId="186" fontId="16" fillId="0" borderId="0" xfId="44" applyNumberFormat="1" applyFont="1" applyFill="1" applyBorder="1" applyAlignment="1">
      <alignment horizontal="right" vertical="center" wrapText="1"/>
    </xf>
    <xf numFmtId="0" fontId="21" fillId="0" borderId="0" xfId="44" applyFont="1" applyFill="1" applyBorder="1" applyAlignment="1">
      <alignment horizontal="center" vertical="center"/>
    </xf>
    <xf numFmtId="0" fontId="19" fillId="0" borderId="0" xfId="44" applyFont="1" applyFill="1" applyBorder="1" applyAlignment="1">
      <alignment horizontal="left"/>
    </xf>
    <xf numFmtId="186" fontId="16" fillId="0" borderId="0" xfId="44" applyNumberFormat="1" applyFont="1" applyFill="1" applyBorder="1" applyAlignment="1">
      <alignment horizontal="right" vertical="center"/>
    </xf>
    <xf numFmtId="0" fontId="22" fillId="0" borderId="1" xfId="44" applyFont="1" applyFill="1" applyBorder="1" applyAlignment="1">
      <alignment horizontal="center" vertical="center"/>
    </xf>
    <xf numFmtId="186" fontId="22" fillId="0" borderId="1" xfId="44" applyNumberFormat="1" applyFont="1" applyFill="1" applyBorder="1" applyAlignment="1">
      <alignment horizontal="center" vertical="center"/>
    </xf>
    <xf numFmtId="181" fontId="22" fillId="0" borderId="1" xfId="44" applyNumberFormat="1" applyFont="1" applyFill="1" applyBorder="1" applyAlignment="1">
      <alignment horizontal="center" vertical="center"/>
    </xf>
    <xf numFmtId="186" fontId="22" fillId="0" borderId="1" xfId="44" applyNumberFormat="1" applyFont="1" applyFill="1" applyBorder="1" applyAlignment="1">
      <alignment horizontal="right" vertical="center"/>
    </xf>
    <xf numFmtId="0" fontId="15" fillId="0" borderId="1" xfId="0" applyFont="1" applyFill="1" applyBorder="1" applyAlignment="1">
      <alignment horizontal="center" vertical="center" wrapText="1"/>
    </xf>
    <xf numFmtId="186" fontId="15" fillId="0" borderId="1" xfId="0" applyNumberFormat="1" applyFont="1" applyFill="1" applyBorder="1" applyAlignment="1">
      <alignment horizontal="center" vertical="center" wrapText="1"/>
    </xf>
    <xf numFmtId="181" fontId="15" fillId="0" borderId="1" xfId="0" applyNumberFormat="1" applyFont="1" applyFill="1" applyBorder="1" applyAlignment="1">
      <alignment horizontal="center" vertical="center" wrapText="1"/>
    </xf>
    <xf numFmtId="0" fontId="22" fillId="0" borderId="0" xfId="44" applyFont="1" applyFill="1" applyBorder="1" applyAlignment="1">
      <alignment horizontal="center" vertical="center"/>
    </xf>
    <xf numFmtId="0" fontId="15" fillId="0" borderId="1" xfId="0" applyFont="1" applyFill="1" applyBorder="1" applyAlignment="1">
      <alignment horizontal="justify" vertical="center" wrapText="1"/>
    </xf>
    <xf numFmtId="186" fontId="15" fillId="0" borderId="1" xfId="0" applyNumberFormat="1" applyFont="1" applyFill="1" applyBorder="1" applyAlignment="1">
      <alignment horizontal="right" vertical="center" wrapText="1"/>
    </xf>
    <xf numFmtId="0" fontId="16" fillId="0" borderId="1" xfId="0" applyFont="1" applyFill="1" applyBorder="1" applyAlignment="1">
      <alignment horizontal="justify" vertical="center" wrapText="1"/>
    </xf>
    <xf numFmtId="186" fontId="16"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wrapText="1"/>
    </xf>
    <xf numFmtId="186" fontId="24" fillId="0" borderId="1" xfId="0" applyNumberFormat="1" applyFont="1" applyFill="1" applyBorder="1" applyAlignment="1">
      <alignment horizontal="right" vertical="center" wrapText="1"/>
    </xf>
    <xf numFmtId="0" fontId="24" fillId="0" borderId="1" xfId="0" applyFont="1" applyFill="1" applyBorder="1" applyAlignment="1">
      <alignment horizontal="left" vertical="center" wrapText="1"/>
    </xf>
    <xf numFmtId="0" fontId="22" fillId="0" borderId="0" xfId="0" applyFont="1" applyFill="1" applyBorder="1" applyAlignment="1">
      <alignment horizontal="center"/>
    </xf>
    <xf numFmtId="0" fontId="20" fillId="0" borderId="0" xfId="0" applyFont="1" applyFill="1" applyBorder="1" applyAlignment="1">
      <alignment horizontal="center"/>
    </xf>
    <xf numFmtId="0" fontId="20" fillId="0" borderId="0" xfId="0" applyFont="1" applyFill="1" applyBorder="1" applyAlignment="1"/>
    <xf numFmtId="186" fontId="19" fillId="0" borderId="0" xfId="0" applyNumberFormat="1" applyFont="1" applyFill="1" applyBorder="1" applyAlignment="1"/>
    <xf numFmtId="0" fontId="0" fillId="0" borderId="0" xfId="0" applyFill="1"/>
    <xf numFmtId="0" fontId="25" fillId="0" borderId="0" xfId="0" applyFont="1" applyFill="1" applyBorder="1" applyAlignment="1">
      <alignment horizontal="center" vertical="center"/>
    </xf>
    <xf numFmtId="0" fontId="22" fillId="0" borderId="1" xfId="0" applyFont="1" applyFill="1" applyBorder="1" applyAlignment="1">
      <alignment horizontal="center" vertical="center" wrapText="1"/>
    </xf>
    <xf numFmtId="186" fontId="22" fillId="0" borderId="1" xfId="0" applyNumberFormat="1" applyFont="1" applyFill="1" applyBorder="1" applyAlignment="1">
      <alignment horizontal="center" vertical="center" wrapText="1"/>
    </xf>
    <xf numFmtId="3" fontId="26" fillId="0" borderId="1" xfId="0" applyNumberFormat="1" applyFont="1" applyFill="1" applyBorder="1" applyAlignment="1">
      <alignment horizontal="left" vertical="center" wrapText="1"/>
    </xf>
    <xf numFmtId="186" fontId="26" fillId="0" borderId="1" xfId="0" applyNumberFormat="1" applyFont="1" applyFill="1" applyBorder="1" applyAlignment="1">
      <alignment horizontal="right" vertical="center"/>
    </xf>
    <xf numFmtId="186" fontId="26" fillId="0" borderId="1" xfId="0" applyNumberFormat="1" applyFont="1" applyFill="1" applyBorder="1" applyAlignment="1">
      <alignment horizontal="left" vertical="center" wrapText="1"/>
    </xf>
    <xf numFmtId="184" fontId="26" fillId="0" borderId="1" xfId="8" applyNumberFormat="1" applyFont="1" applyFill="1" applyBorder="1" applyAlignment="1">
      <alignment vertical="center"/>
    </xf>
    <xf numFmtId="3" fontId="20" fillId="0" borderId="1" xfId="0" applyNumberFormat="1" applyFont="1" applyFill="1" applyBorder="1" applyAlignment="1">
      <alignment horizontal="left" vertical="center" wrapText="1"/>
    </xf>
    <xf numFmtId="186" fontId="19" fillId="0" borderId="1" xfId="0" applyNumberFormat="1" applyFont="1" applyFill="1" applyBorder="1" applyAlignment="1">
      <alignment vertical="center"/>
    </xf>
    <xf numFmtId="186" fontId="19" fillId="0" borderId="1" xfId="0" applyNumberFormat="1" applyFont="1" applyFill="1" applyBorder="1" applyAlignment="1">
      <alignment horizontal="right" vertical="center"/>
    </xf>
    <xf numFmtId="186" fontId="26" fillId="0" borderId="1" xfId="0" applyNumberFormat="1" applyFont="1" applyFill="1" applyBorder="1" applyAlignment="1">
      <alignment horizontal="left" vertical="center"/>
    </xf>
    <xf numFmtId="184" fontId="20" fillId="0" borderId="1" xfId="8" applyNumberFormat="1" applyFont="1" applyFill="1" applyBorder="1" applyAlignment="1">
      <alignment vertical="center"/>
    </xf>
    <xf numFmtId="3" fontId="20" fillId="0" borderId="1" xfId="0" applyNumberFormat="1" applyFont="1" applyFill="1" applyBorder="1" applyAlignment="1">
      <alignment horizontal="left" vertical="center" wrapText="1" indent="1"/>
    </xf>
    <xf numFmtId="186" fontId="27" fillId="0" borderId="1" xfId="0" applyNumberFormat="1" applyFont="1" applyFill="1" applyBorder="1" applyAlignment="1">
      <alignment vertical="center"/>
    </xf>
    <xf numFmtId="186" fontId="20" fillId="0" borderId="1" xfId="0" applyNumberFormat="1" applyFont="1" applyFill="1" applyBorder="1" applyAlignment="1">
      <alignment horizontal="left" vertical="center" wrapText="1"/>
    </xf>
    <xf numFmtId="186" fontId="20" fillId="0" borderId="1" xfId="0" applyNumberFormat="1" applyFont="1" applyFill="1" applyBorder="1" applyAlignment="1">
      <alignment horizontal="left" vertical="center"/>
    </xf>
    <xf numFmtId="0" fontId="20" fillId="0" borderId="1" xfId="0" applyFont="1" applyFill="1" applyBorder="1" applyAlignment="1">
      <alignment vertical="center"/>
    </xf>
    <xf numFmtId="186" fontId="20" fillId="0" borderId="1" xfId="0" applyNumberFormat="1" applyFont="1" applyFill="1" applyBorder="1" applyAlignment="1">
      <alignment horizontal="right" vertical="center"/>
    </xf>
    <xf numFmtId="0" fontId="26" fillId="0" borderId="1" xfId="0" applyFont="1" applyFill="1" applyBorder="1" applyAlignment="1">
      <alignment vertical="center"/>
    </xf>
    <xf numFmtId="0" fontId="22" fillId="0" borderId="1" xfId="0" applyFont="1" applyFill="1" applyBorder="1" applyAlignment="1">
      <alignment horizontal="left" vertical="center" wrapText="1"/>
    </xf>
    <xf numFmtId="43" fontId="20" fillId="0" borderId="1" xfId="37" applyNumberFormat="1" applyFont="1" applyFill="1" applyBorder="1" applyAlignment="1">
      <alignment horizontal="left" vertical="center" wrapText="1"/>
    </xf>
    <xf numFmtId="43" fontId="20" fillId="0" borderId="1" xfId="37" applyNumberFormat="1" applyFont="1" applyFill="1" applyBorder="1" applyAlignment="1">
      <alignment vertical="center" wrapText="1"/>
    </xf>
    <xf numFmtId="186" fontId="26" fillId="0" borderId="1" xfId="0" applyNumberFormat="1" applyFont="1" applyFill="1" applyBorder="1" applyAlignment="1">
      <alignment vertical="center"/>
    </xf>
    <xf numFmtId="184" fontId="26" fillId="0" borderId="1" xfId="8" applyNumberFormat="1" applyFont="1" applyFill="1" applyBorder="1" applyAlignment="1">
      <alignment horizontal="right" vertical="center"/>
    </xf>
    <xf numFmtId="186" fontId="20" fillId="0" borderId="1" xfId="0" applyNumberFormat="1" applyFont="1" applyFill="1" applyBorder="1" applyAlignment="1">
      <alignment vertical="center" wrapText="1"/>
    </xf>
    <xf numFmtId="178" fontId="26" fillId="0" borderId="1" xfId="8" applyNumberFormat="1" applyFont="1" applyFill="1" applyBorder="1" applyAlignment="1">
      <alignment horizontal="right" vertical="center"/>
    </xf>
    <xf numFmtId="0" fontId="20" fillId="0" borderId="1" xfId="0" applyFont="1" applyFill="1" applyBorder="1" applyAlignment="1">
      <alignment vertical="center" wrapText="1"/>
    </xf>
    <xf numFmtId="178" fontId="20" fillId="0" borderId="1" xfId="8" applyNumberFormat="1" applyFont="1" applyFill="1" applyBorder="1" applyAlignment="1">
      <alignment vertical="center"/>
    </xf>
    <xf numFmtId="186" fontId="20" fillId="0" borderId="1" xfId="0" applyNumberFormat="1" applyFont="1" applyFill="1" applyBorder="1" applyAlignment="1">
      <alignment vertical="center"/>
    </xf>
    <xf numFmtId="0" fontId="22" fillId="0" borderId="1" xfId="0" applyFont="1" applyFill="1" applyBorder="1" applyAlignment="1" applyProtection="1">
      <alignment horizontal="left" vertical="center" indent="1"/>
      <protection locked="0"/>
    </xf>
    <xf numFmtId="186" fontId="22" fillId="0" borderId="1" xfId="0" applyNumberFormat="1" applyFont="1" applyFill="1" applyBorder="1" applyAlignment="1">
      <alignment horizontal="right" vertical="center"/>
    </xf>
    <xf numFmtId="0" fontId="22" fillId="0" borderId="1" xfId="0" applyFont="1" applyFill="1" applyBorder="1" applyAlignment="1">
      <alignment vertical="center"/>
    </xf>
    <xf numFmtId="184" fontId="22" fillId="0" borderId="1" xfId="8" applyNumberFormat="1" applyFont="1" applyFill="1" applyBorder="1" applyAlignment="1">
      <alignment horizontal="right" vertical="center"/>
    </xf>
    <xf numFmtId="186" fontId="20" fillId="0" borderId="0" xfId="0" applyNumberFormat="1" applyFont="1" applyFill="1" applyBorder="1" applyAlignment="1"/>
    <xf numFmtId="0" fontId="20" fillId="0" borderId="0" xfId="0" applyFont="1" applyFill="1" applyBorder="1" applyAlignment="1">
      <alignment vertical="center"/>
    </xf>
    <xf numFmtId="0" fontId="19" fillId="0" borderId="0" xfId="0" applyFont="1" applyFill="1" applyBorder="1" applyAlignment="1">
      <alignment horizontal="center"/>
    </xf>
    <xf numFmtId="0" fontId="5" fillId="0" borderId="0" xfId="111" applyFont="1" applyFill="1" applyBorder="1" applyAlignment="1"/>
    <xf numFmtId="0" fontId="2" fillId="0" borderId="0" xfId="111" applyFont="1" applyFill="1" applyBorder="1" applyAlignment="1"/>
    <xf numFmtId="0" fontId="11" fillId="0" borderId="0" xfId="97" applyFont="1" applyFill="1" applyAlignment="1">
      <alignment horizontal="center" vertical="center" wrapText="1"/>
    </xf>
    <xf numFmtId="0" fontId="7" fillId="0" borderId="0" xfId="115" applyFont="1" applyFill="1" applyBorder="1" applyAlignment="1">
      <alignment horizontal="left" vertical="center"/>
    </xf>
    <xf numFmtId="0" fontId="7" fillId="0" borderId="0" xfId="115" applyFont="1" applyFill="1" applyAlignment="1">
      <alignment horizontal="left" vertical="center"/>
    </xf>
    <xf numFmtId="0" fontId="1" fillId="0" borderId="1" xfId="115" applyFont="1" applyFill="1" applyBorder="1" applyAlignment="1">
      <alignment horizontal="center" vertical="center"/>
    </xf>
    <xf numFmtId="0" fontId="1" fillId="0" borderId="1" xfId="115" applyFont="1" applyFill="1" applyBorder="1" applyAlignment="1">
      <alignment horizontal="center" vertical="center" wrapText="1"/>
    </xf>
    <xf numFmtId="0" fontId="8" fillId="0" borderId="1" xfId="115" applyFont="1" applyFill="1" applyBorder="1" applyAlignment="1">
      <alignment horizontal="left" vertical="center"/>
    </xf>
    <xf numFmtId="185" fontId="8" fillId="0" borderId="1" xfId="115" applyNumberFormat="1" applyFont="1" applyFill="1" applyBorder="1" applyAlignment="1">
      <alignment horizontal="right" vertical="center"/>
    </xf>
    <xf numFmtId="186" fontId="8" fillId="0" borderId="1" xfId="42" applyNumberFormat="1" applyFont="1" applyFill="1" applyBorder="1" applyAlignment="1">
      <alignment vertical="center"/>
    </xf>
    <xf numFmtId="0" fontId="7" fillId="0" borderId="1" xfId="115" applyFont="1" applyFill="1" applyBorder="1" applyAlignment="1">
      <alignment horizontal="left" vertical="center" indent="2"/>
    </xf>
    <xf numFmtId="185" fontId="7" fillId="0" borderId="1" xfId="115" applyNumberFormat="1" applyFont="1" applyFill="1" applyBorder="1" applyAlignment="1">
      <alignment horizontal="right" vertical="center"/>
    </xf>
    <xf numFmtId="186" fontId="8" fillId="0" borderId="1" xfId="115" applyNumberFormat="1" applyFont="1" applyFill="1" applyBorder="1" applyAlignment="1">
      <alignment horizontal="right" vertical="center"/>
    </xf>
    <xf numFmtId="186" fontId="7" fillId="0" borderId="1" xfId="42" applyNumberFormat="1" applyFont="1" applyFill="1" applyBorder="1" applyAlignment="1">
      <alignment vertical="center"/>
    </xf>
    <xf numFmtId="0" fontId="7" fillId="0" borderId="1" xfId="115" applyFont="1" applyFill="1" applyBorder="1" applyAlignment="1">
      <alignment horizontal="left" vertical="center" wrapText="1" indent="2"/>
    </xf>
    <xf numFmtId="0" fontId="8" fillId="0" borderId="1" xfId="115" applyFont="1" applyFill="1" applyBorder="1" applyAlignment="1">
      <alignment vertical="center"/>
    </xf>
    <xf numFmtId="179" fontId="7" fillId="0" borderId="1" xfId="120" applyNumberFormat="1" applyFont="1" applyFill="1" applyBorder="1" applyAlignment="1">
      <alignment vertical="center"/>
    </xf>
    <xf numFmtId="0" fontId="8" fillId="0" borderId="1" xfId="115" applyFont="1" applyFill="1" applyBorder="1" applyAlignment="1">
      <alignment vertical="center" wrapText="1"/>
    </xf>
    <xf numFmtId="0" fontId="5" fillId="0" borderId="1" xfId="111" applyFont="1" applyFill="1" applyBorder="1" applyAlignment="1"/>
    <xf numFmtId="185" fontId="8" fillId="0" borderId="1" xfId="115" applyNumberFormat="1" applyFont="1" applyFill="1" applyBorder="1" applyAlignment="1">
      <alignment vertical="center"/>
    </xf>
    <xf numFmtId="0" fontId="8" fillId="0" borderId="1" xfId="115" applyFont="1" applyFill="1" applyBorder="1" applyAlignment="1">
      <alignment horizontal="center" vertical="center"/>
    </xf>
    <xf numFmtId="1" fontId="8" fillId="0" borderId="0" xfId="34" applyNumberFormat="1" applyFont="1" applyFill="1" applyBorder="1" applyAlignment="1">
      <alignment horizontal="left" vertical="center" wrapText="1"/>
    </xf>
    <xf numFmtId="0" fontId="1" fillId="0" borderId="0" xfId="115" applyFont="1" applyFill="1" applyBorder="1" applyAlignment="1">
      <alignment horizontal="center" vertical="center" wrapText="1"/>
    </xf>
    <xf numFmtId="186" fontId="8" fillId="0" borderId="0" xfId="42" applyNumberFormat="1" applyFont="1" applyFill="1" applyBorder="1" applyAlignment="1">
      <alignment vertical="center"/>
    </xf>
    <xf numFmtId="4" fontId="5" fillId="0" borderId="0" xfId="111" applyNumberFormat="1" applyFont="1" applyFill="1" applyBorder="1" applyAlignment="1"/>
    <xf numFmtId="185" fontId="8" fillId="0" borderId="0" xfId="115" applyNumberFormat="1" applyFont="1" applyFill="1" applyBorder="1" applyAlignment="1">
      <alignment vertical="center"/>
    </xf>
    <xf numFmtId="0" fontId="7" fillId="0" borderId="0" xfId="115" applyFont="1" applyFill="1" applyBorder="1" applyAlignment="1">
      <alignment horizontal="left" vertical="center" wrapText="1"/>
    </xf>
    <xf numFmtId="0" fontId="1" fillId="0" borderId="0" xfId="0" applyFont="1" applyFill="1"/>
    <xf numFmtId="0" fontId="28" fillId="0" borderId="0" xfId="0" applyFont="1"/>
    <xf numFmtId="0" fontId="0" fillId="0" borderId="0" xfId="0" applyFont="1"/>
    <xf numFmtId="0" fontId="0" fillId="0" borderId="3" xfId="0" applyBorder="1"/>
    <xf numFmtId="0" fontId="0" fillId="0" borderId="0" xfId="0" applyBorder="1"/>
    <xf numFmtId="3" fontId="2" fillId="0" borderId="0" xfId="0" applyNumberFormat="1" applyFont="1" applyFill="1"/>
    <xf numFmtId="0" fontId="2" fillId="0" borderId="0" xfId="0" applyFont="1" applyFill="1" applyAlignment="1">
      <alignment horizontal="right"/>
    </xf>
    <xf numFmtId="0" fontId="2" fillId="0" borderId="0" xfId="0" applyFont="1" applyFill="1" applyAlignment="1">
      <alignment horizontal="center" vertical="center"/>
    </xf>
    <xf numFmtId="3" fontId="5" fillId="0" borderId="0" xfId="34" applyNumberFormat="1" applyFont="1" applyFill="1" applyAlignment="1">
      <alignment vertical="center"/>
    </xf>
    <xf numFmtId="0" fontId="5" fillId="0" borderId="0" xfId="34" applyFont="1" applyFill="1" applyAlignment="1">
      <alignment horizontal="right" vertical="center"/>
    </xf>
    <xf numFmtId="0" fontId="11" fillId="0" borderId="0" xfId="34" applyFont="1" applyFill="1" applyBorder="1" applyAlignment="1">
      <alignment horizontal="center" vertical="center" wrapText="1"/>
    </xf>
    <xf numFmtId="3" fontId="11" fillId="0" borderId="0" xfId="34" applyNumberFormat="1" applyFont="1" applyFill="1" applyBorder="1" applyAlignment="1">
      <alignment horizontal="center" vertical="center" wrapText="1"/>
    </xf>
    <xf numFmtId="0" fontId="11" fillId="0" borderId="0" xfId="34" applyFont="1" applyFill="1" applyBorder="1" applyAlignment="1">
      <alignment horizontal="right" vertical="center" wrapText="1"/>
    </xf>
    <xf numFmtId="0" fontId="7" fillId="0" borderId="0" xfId="34" applyFont="1" applyFill="1" applyAlignment="1">
      <alignment vertical="center" wrapText="1"/>
    </xf>
    <xf numFmtId="3" fontId="12" fillId="0" borderId="0" xfId="34" applyNumberFormat="1" applyFont="1" applyFill="1" applyAlignment="1">
      <alignment horizontal="right"/>
    </xf>
    <xf numFmtId="0" fontId="7" fillId="0" borderId="0" xfId="34" applyFont="1" applyFill="1" applyAlignment="1">
      <alignment horizontal="right" vertical="center"/>
    </xf>
    <xf numFmtId="0" fontId="1" fillId="0" borderId="1" xfId="0" applyFont="1" applyFill="1" applyBorder="1" applyAlignment="1">
      <alignment vertical="center"/>
    </xf>
    <xf numFmtId="0" fontId="29" fillId="0" borderId="1" xfId="0" applyFont="1" applyFill="1" applyBorder="1" applyAlignment="1">
      <alignment horizontal="center" vertical="center" wrapText="1"/>
    </xf>
    <xf numFmtId="3" fontId="1" fillId="0" borderId="1" xfId="34" applyNumberFormat="1" applyFont="1" applyFill="1" applyBorder="1" applyAlignment="1">
      <alignment horizontal="center" vertical="center" wrapText="1"/>
    </xf>
    <xf numFmtId="0" fontId="1" fillId="0" borderId="1" xfId="34" applyFont="1" applyFill="1" applyBorder="1" applyAlignment="1">
      <alignment horizontal="center" vertical="center" wrapText="1"/>
    </xf>
    <xf numFmtId="0" fontId="9" fillId="0" borderId="1" xfId="0" applyFont="1" applyFill="1" applyBorder="1" applyAlignment="1">
      <alignment horizontal="center" vertical="center"/>
    </xf>
    <xf numFmtId="3" fontId="8"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5" fillId="0" borderId="1" xfId="0" applyFont="1" applyFill="1" applyBorder="1" applyAlignment="1">
      <alignment horizontal="left" vertical="center"/>
    </xf>
    <xf numFmtId="3" fontId="8" fillId="0" borderId="1" xfId="111" applyNumberFormat="1" applyFont="1" applyFill="1" applyBorder="1" applyAlignment="1">
      <alignment horizontal="right" vertical="center"/>
    </xf>
    <xf numFmtId="3" fontId="15" fillId="0" borderId="1" xfId="111" applyNumberFormat="1" applyFont="1" applyFill="1" applyBorder="1" applyAlignment="1">
      <alignment horizontal="right" vertical="center"/>
    </xf>
    <xf numFmtId="3" fontId="7" fillId="0" borderId="1" xfId="0" applyNumberFormat="1" applyFont="1" applyFill="1" applyBorder="1" applyAlignment="1">
      <alignment horizontal="right" vertical="center"/>
    </xf>
    <xf numFmtId="3" fontId="7" fillId="0" borderId="1" xfId="111" applyNumberFormat="1" applyFont="1" applyFill="1" applyBorder="1" applyAlignment="1">
      <alignment horizontal="right" vertical="center"/>
    </xf>
    <xf numFmtId="0" fontId="2" fillId="0" borderId="1" xfId="111" applyFont="1" applyFill="1" applyBorder="1" applyAlignment="1">
      <alignment horizontal="right" vertical="center"/>
    </xf>
    <xf numFmtId="3" fontId="16" fillId="0" borderId="1" xfId="111" applyNumberFormat="1" applyFont="1" applyFill="1" applyBorder="1" applyAlignment="1">
      <alignment horizontal="right" vertical="center"/>
    </xf>
    <xf numFmtId="3" fontId="1" fillId="0" borderId="4" xfId="34" applyNumberFormat="1" applyFont="1" applyFill="1" applyBorder="1" applyAlignment="1">
      <alignment horizontal="center" vertical="center" wrapText="1"/>
    </xf>
    <xf numFmtId="3" fontId="1" fillId="0" borderId="0" xfId="34" applyNumberFormat="1" applyFont="1" applyFill="1" applyAlignment="1">
      <alignment horizontal="center" vertical="center" wrapText="1"/>
    </xf>
    <xf numFmtId="0" fontId="1" fillId="0" borderId="0" xfId="0" applyFont="1" applyFill="1" applyAlignment="1">
      <alignment horizontal="center" vertical="center"/>
    </xf>
    <xf numFmtId="178" fontId="1" fillId="0" borderId="0" xfId="0" applyNumberFormat="1" applyFont="1" applyFill="1" applyAlignment="1">
      <alignment horizontal="center" vertical="center"/>
    </xf>
    <xf numFmtId="0" fontId="28" fillId="0" borderId="0" xfId="0" applyFont="1" applyFill="1"/>
    <xf numFmtId="0" fontId="30" fillId="0" borderId="5" xfId="0" applyFont="1" applyBorder="1" applyAlignment="1">
      <alignment horizontal="left" vertical="center"/>
    </xf>
    <xf numFmtId="0" fontId="2" fillId="0" borderId="3" xfId="0" applyFont="1" applyFill="1" applyBorder="1"/>
    <xf numFmtId="0" fontId="7" fillId="0" borderId="1" xfId="0" applyNumberFormat="1" applyFont="1" applyFill="1" applyBorder="1" applyAlignment="1">
      <alignment horizontal="left" vertical="center" wrapText="1"/>
    </xf>
    <xf numFmtId="0" fontId="2" fillId="0" borderId="0" xfId="0" applyFont="1" applyFill="1" applyBorder="1"/>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3" xfId="0" applyFont="1" applyBorder="1"/>
    <xf numFmtId="0" fontId="2" fillId="0" borderId="0" xfId="0" applyFont="1" applyBorder="1"/>
    <xf numFmtId="0" fontId="1" fillId="0" borderId="0" xfId="111" applyFont="1" applyFill="1" applyBorder="1" applyAlignment="1"/>
    <xf numFmtId="187" fontId="5" fillId="0" borderId="0" xfId="34" applyNumberFormat="1" applyFont="1" applyFill="1" applyAlignment="1">
      <alignment vertical="center"/>
    </xf>
    <xf numFmtId="0" fontId="2" fillId="0" borderId="0" xfId="111" applyFont="1" applyFill="1" applyAlignment="1"/>
    <xf numFmtId="0" fontId="11" fillId="0" borderId="0" xfId="34" applyFont="1" applyFill="1" applyAlignment="1">
      <alignment horizontal="center" vertical="center" wrapText="1"/>
    </xf>
    <xf numFmtId="0" fontId="11" fillId="0" borderId="0" xfId="34" applyFont="1" applyFill="1" applyAlignment="1">
      <alignment horizontal="center" vertical="center"/>
    </xf>
    <xf numFmtId="187" fontId="7" fillId="0" borderId="0" xfId="34" applyNumberFormat="1" applyFont="1" applyFill="1" applyAlignment="1">
      <alignment horizontal="right" vertical="center"/>
    </xf>
    <xf numFmtId="187" fontId="12" fillId="0" borderId="0" xfId="34" applyNumberFormat="1" applyFont="1" applyFill="1" applyAlignment="1">
      <alignment horizontal="right" vertical="center"/>
    </xf>
    <xf numFmtId="187" fontId="1" fillId="0" borderId="1" xfId="34" applyNumberFormat="1" applyFont="1" applyFill="1" applyBorder="1" applyAlignment="1">
      <alignment horizontal="center" vertical="center" wrapText="1"/>
    </xf>
    <xf numFmtId="0" fontId="8" fillId="0" borderId="1" xfId="34" applyFont="1" applyFill="1" applyBorder="1" applyAlignment="1">
      <alignment horizontal="left" vertical="center" wrapText="1"/>
    </xf>
    <xf numFmtId="186" fontId="8" fillId="0" borderId="1" xfId="34" applyNumberFormat="1" applyFont="1" applyFill="1" applyBorder="1" applyAlignment="1">
      <alignment horizontal="right" vertical="center"/>
    </xf>
    <xf numFmtId="1" fontId="8" fillId="0" borderId="1" xfId="34" applyNumberFormat="1" applyFont="1" applyFill="1" applyBorder="1" applyAlignment="1">
      <alignment horizontal="left" vertical="center" wrapText="1"/>
    </xf>
    <xf numFmtId="0" fontId="7" fillId="0" borderId="1" xfId="34" applyFont="1" applyFill="1" applyBorder="1" applyAlignment="1">
      <alignment horizontal="left" vertical="center" wrapText="1" indent="2"/>
    </xf>
    <xf numFmtId="186" fontId="7" fillId="0" borderId="1" xfId="120" applyNumberFormat="1" applyFont="1" applyFill="1" applyBorder="1" applyAlignment="1">
      <alignment horizontal="right" vertical="center"/>
    </xf>
    <xf numFmtId="0" fontId="16" fillId="0" borderId="1" xfId="0" applyFont="1" applyFill="1" applyBorder="1" applyAlignment="1">
      <alignment horizontal="left" vertical="center" wrapText="1"/>
    </xf>
    <xf numFmtId="186" fontId="7" fillId="0" borderId="1" xfId="34" applyNumberFormat="1" applyFont="1" applyFill="1" applyBorder="1" applyAlignment="1">
      <alignment horizontal="right" vertical="center"/>
    </xf>
    <xf numFmtId="0" fontId="16" fillId="0" borderId="1" xfId="0" applyFont="1" applyFill="1" applyBorder="1" applyAlignment="1" applyProtection="1">
      <alignment horizontal="left" vertical="center"/>
      <protection locked="0"/>
    </xf>
    <xf numFmtId="177" fontId="7" fillId="0" borderId="1" xfId="120" applyNumberFormat="1" applyFont="1" applyFill="1" applyBorder="1" applyAlignment="1">
      <alignment horizontal="right" vertical="center"/>
    </xf>
    <xf numFmtId="0" fontId="0" fillId="0" borderId="1" xfId="0" applyBorder="1"/>
    <xf numFmtId="186" fontId="8" fillId="0" borderId="1" xfId="34" applyNumberFormat="1" applyFont="1" applyFill="1" applyBorder="1" applyAlignment="1">
      <alignment vertical="center"/>
    </xf>
    <xf numFmtId="3" fontId="8" fillId="0" borderId="1" xfId="111" applyNumberFormat="1" applyFont="1" applyFill="1" applyBorder="1" applyAlignment="1">
      <alignment horizontal="center" vertical="center"/>
    </xf>
    <xf numFmtId="0" fontId="31" fillId="0" borderId="0" xfId="89" applyFont="1" applyFill="1" applyBorder="1" applyAlignment="1">
      <alignment vertical="center"/>
    </xf>
    <xf numFmtId="0" fontId="19" fillId="0" borderId="0" xfId="89" applyFont="1" applyFill="1" applyBorder="1" applyAlignment="1">
      <alignment vertical="center"/>
    </xf>
    <xf numFmtId="0" fontId="22" fillId="0" borderId="0" xfId="89" applyFont="1" applyFill="1" applyBorder="1" applyAlignment="1">
      <alignment vertical="center"/>
    </xf>
    <xf numFmtId="0" fontId="32" fillId="0" borderId="0" xfId="89" applyFont="1" applyFill="1" applyBorder="1" applyAlignment="1">
      <alignment vertical="center"/>
    </xf>
    <xf numFmtId="0" fontId="19" fillId="0" borderId="0" xfId="89" applyFont="1" applyFill="1" applyBorder="1" applyAlignment="1">
      <alignment horizontal="left" vertical="center"/>
    </xf>
    <xf numFmtId="0" fontId="33" fillId="0" borderId="0" xfId="89" applyNumberFormat="1" applyFont="1" applyFill="1" applyBorder="1" applyAlignment="1">
      <alignment horizontal="justify" vertical="center" wrapText="1"/>
    </xf>
    <xf numFmtId="0" fontId="33" fillId="0" borderId="0" xfId="89" applyNumberFormat="1" applyFont="1" applyFill="1" applyBorder="1" applyAlignment="1">
      <alignment horizontal="justify" vertical="center"/>
    </xf>
    <xf numFmtId="0" fontId="34" fillId="0" borderId="0" xfId="89" applyNumberFormat="1" applyFont="1" applyFill="1" applyBorder="1" applyAlignment="1">
      <alignment horizontal="justify" vertical="center"/>
    </xf>
    <xf numFmtId="0" fontId="35" fillId="0" borderId="0" xfId="89" applyFont="1" applyFill="1" applyBorder="1" applyAlignment="1">
      <alignment horizontal="center" vertical="center"/>
    </xf>
    <xf numFmtId="0" fontId="36" fillId="0" borderId="0" xfId="89" applyNumberFormat="1" applyFont="1" applyFill="1" applyBorder="1" applyAlignment="1">
      <alignment horizontal="center" vertical="center"/>
    </xf>
    <xf numFmtId="0" fontId="37" fillId="0" borderId="0" xfId="89" applyFont="1" applyFill="1" applyBorder="1" applyAlignment="1">
      <alignment horizontal="center" vertical="center"/>
    </xf>
    <xf numFmtId="0" fontId="38" fillId="0" borderId="0" xfId="89" applyFont="1" applyFill="1" applyBorder="1" applyAlignment="1">
      <alignment horizontal="center" vertical="center"/>
    </xf>
    <xf numFmtId="0" fontId="32" fillId="0" borderId="0" xfId="89" applyNumberFormat="1" applyFont="1" applyFill="1" applyBorder="1" applyAlignment="1">
      <alignment horizontal="center" vertical="center"/>
    </xf>
    <xf numFmtId="49" fontId="32" fillId="0" borderId="0" xfId="89" applyNumberFormat="1" applyFont="1" applyFill="1" applyBorder="1" applyAlignment="1">
      <alignment horizontal="center" vertical="center"/>
    </xf>
    <xf numFmtId="43" fontId="19" fillId="0" borderId="0" xfId="8" applyNumberFormat="1" applyFont="1" applyFill="1" applyBorder="1" applyAlignment="1" applyProtection="1">
      <alignment vertical="center"/>
    </xf>
  </cellXfs>
  <cellStyles count="12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货币[0] 3" xfId="15"/>
    <cellStyle name="标题 4" xfId="16" builtinId="19"/>
    <cellStyle name="警告文本" xfId="17" builtinId="11"/>
    <cellStyle name="标题" xfId="18" builtinId="15"/>
    <cellStyle name="解释性文本" xfId="19" builtinId="53"/>
    <cellStyle name="标题 1" xfId="20" builtinId="16"/>
    <cellStyle name="常规 193" xfId="21"/>
    <cellStyle name="常规_表19" xfId="22"/>
    <cellStyle name="标题 2" xfId="23" builtinId="17"/>
    <cellStyle name="常规 4 2 2 2" xfId="24"/>
    <cellStyle name="60% - 强调文字颜色 1" xfId="25" builtinId="32"/>
    <cellStyle name="货币[0] 2" xfId="26"/>
    <cellStyle name="标题 3" xfId="27" builtinId="18"/>
    <cellStyle name="60% - 强调文字颜色 4" xfId="28" builtinId="44"/>
    <cellStyle name="输出" xfId="29" builtinId="21"/>
    <cellStyle name="好_总帐表-许助理汇报后修改（支出） 2" xfId="30"/>
    <cellStyle name="计算" xfId="31" builtinId="22"/>
    <cellStyle name="检查单元格" xfId="32" builtinId="23"/>
    <cellStyle name="20% - 强调文字颜色 6" xfId="33" builtinId="50"/>
    <cellStyle name="40% - Accent5 4 2" xfId="34"/>
    <cellStyle name="差_县区合并测算20080423(按照各省比重）_不含人员经费系数_财力性转移支付2010年预算参考数 3" xfId="35"/>
    <cellStyle name="强调文字颜色 2" xfId="36" builtinId="33"/>
    <cellStyle name="千位分隔_Sheet1" xfId="37"/>
    <cellStyle name="链接单元格" xfId="38" builtinId="24"/>
    <cellStyle name="好_县市旗测算-新科目（20080626）_民生政策最低支出需求 3 3" xfId="39"/>
    <cellStyle name="汇总" xfId="40" builtinId="25"/>
    <cellStyle name="好" xfId="41" builtinId="26"/>
    <cellStyle name="常规_2007年地方预算表格（修订2版） 2 2" xfId="42"/>
    <cellStyle name="适中" xfId="43" builtinId="28"/>
    <cellStyle name="常规_附件42017年国有资本经营预算收支调整情况表" xfId="44"/>
    <cellStyle name="20% - 强调文字颜色 5" xfId="45" builtinId="46"/>
    <cellStyle name="强调文字颜色 1" xfId="46" builtinId="29"/>
    <cellStyle name="20% - 强调文字颜色 1" xfId="47" builtinId="30"/>
    <cellStyle name="40% - 强调文字颜色 1" xfId="48" builtinId="31"/>
    <cellStyle name="常规_人代会表格-政府性基金1.12-2 2" xfId="49"/>
    <cellStyle name="常规_2014年预算草案（校对后） 2 2" xfId="50"/>
    <cellStyle name="20% - 强调文字颜色 2" xfId="51" builtinId="34"/>
    <cellStyle name="常规_2007年地方预算表格（修订2版） 2" xfId="52"/>
    <cellStyle name="40% - 强调文字颜色 2" xfId="53" builtinId="35"/>
    <cellStyle name="强调文字颜色 3" xfId="54" builtinId="37"/>
    <cellStyle name="强调文字颜色 4" xfId="55" builtinId="41"/>
    <cellStyle name="20% - 强调文字颜色 4" xfId="56" builtinId="42"/>
    <cellStyle name="常规_预决算报人大（草表） 2" xfId="57"/>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7" xfId="65"/>
    <cellStyle name="常规_2007年地方预算表格（修订2版） 4 2 2" xfId="66"/>
    <cellStyle name="常规_2007年支2006年预算、行财追加" xfId="67"/>
    <cellStyle name="好_总帐表-许助理汇报后修改（支出）" xfId="68"/>
    <cellStyle name="常规 19" xfId="69"/>
    <cellStyle name="常规 24" xfId="70"/>
    <cellStyle name="常规_Sheet1 3 2" xfId="71"/>
    <cellStyle name="常规_收入明细表" xfId="72"/>
    <cellStyle name="样式 1" xfId="73"/>
    <cellStyle name="常规 15" xfId="74"/>
    <cellStyle name="常规 20" xfId="75"/>
    <cellStyle name="千位分隔 13 2" xfId="76"/>
    <cellStyle name="常规 2 150" xfId="77"/>
    <cellStyle name="常规_2007年保工资、保运转最低支出标准" xfId="78"/>
    <cellStyle name="货币 3" xfId="79"/>
    <cellStyle name="货币 4" xfId="80"/>
    <cellStyle name="常规_140110-2014年社保基金预算上报人大（横表，全市市本级）" xfId="81"/>
    <cellStyle name="常规 10 2 4" xfId="82"/>
    <cellStyle name="Accent5 8 2" xfId="83"/>
    <cellStyle name="常规 2 150 2" xfId="84"/>
    <cellStyle name="货币 2" xfId="85"/>
    <cellStyle name="差_安徽 缺口县区测算(地方填报)1 5 2" xfId="86"/>
    <cellStyle name="常规 22" xfId="87"/>
    <cellStyle name="常规 17" xfId="88"/>
    <cellStyle name="常规_2018年预算（基本人员支出）" xfId="89"/>
    <cellStyle name="常规 10" xfId="90"/>
    <cellStyle name="常规 10 2 2 2 2" xfId="91"/>
    <cellStyle name="货币 5" xfId="92"/>
    <cellStyle name="常规 12" xfId="93"/>
    <cellStyle name="常规 5" xfId="94"/>
    <cellStyle name="常规 136 4 2" xfId="95"/>
    <cellStyle name="常规 11" xfId="96"/>
    <cellStyle name="常规_2006年预算报人大表格（八张快报数） 2 2" xfId="97"/>
    <cellStyle name="常规_2014年基金预算 2" xfId="98"/>
    <cellStyle name="差_1 2 2 2" xfId="99"/>
    <cellStyle name="差_县市旗测算-新科目（20080627）" xfId="100"/>
    <cellStyle name="常规_预决算报人大（草表）" xfId="101"/>
    <cellStyle name="常规 21" xfId="102"/>
    <cellStyle name="常规 16" xfId="103"/>
    <cellStyle name="差_不含人员经费系数_财力性转移支付2010年预算参考数 2 2 2" xfId="104"/>
    <cellStyle name="好_县市旗测算-新科目（20080626）_民生政策最低支出需求 3 3 2" xfId="105"/>
    <cellStyle name="Accent5 - 40% 5" xfId="106"/>
    <cellStyle name="40% - Accent5 4 2 2" xfId="107"/>
    <cellStyle name="差_县区合并测算20080423(按照各省比重）_不含人员经费系数_财力性转移支付2010年预算参考数 3 2" xfId="108"/>
    <cellStyle name="常规_2007年地方预算表格（修订2版） 3 2" xfId="109"/>
    <cellStyle name="Accent5 - 40% 5 2" xfId="110"/>
    <cellStyle name="常规 3" xfId="111"/>
    <cellStyle name="常规 136 4" xfId="112"/>
    <cellStyle name="差_2006年28四川 4" xfId="113"/>
    <cellStyle name="常规 2" xfId="114"/>
    <cellStyle name="常规 10 2 2 2 2 2" xfId="115"/>
    <cellStyle name="常规 10 6" xfId="116"/>
    <cellStyle name="差_不含人员经费系数_财力性转移支付2010年预算参考数 2 2" xfId="117"/>
    <cellStyle name="千位分隔 13" xfId="118"/>
    <cellStyle name="常规 9" xfId="119"/>
    <cellStyle name="差_县市旗测算20080508_财力性转移支付2010年预算参考数 3 2" xfId="120"/>
    <cellStyle name="差_测算结果_财力性转移支付2010年预算参考数 5" xfId="121"/>
    <cellStyle name="e鯪9Y_x005f_x005f_x005f_x000b_ 2 6 2" xfId="122"/>
  </cellStyles>
  <tableStyles count="0" defaultTableStyle="TableStyleMedium2" defaultPivotStyle="PivotStyleLight16"/>
  <colors>
    <mruColors>
      <color rgb="00FF0000"/>
      <color rgb="00FFFFFF"/>
      <color rgb="00B4C6E7"/>
      <color rgb="00000000"/>
      <color rgb="00FFFF00"/>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24.xml"/><Relationship Id="rId36" Type="http://schemas.openxmlformats.org/officeDocument/2006/relationships/externalLink" Target="externalLinks/externalLink23.xml"/><Relationship Id="rId35" Type="http://schemas.openxmlformats.org/officeDocument/2006/relationships/externalLink" Target="externalLinks/externalLink22.xml"/><Relationship Id="rId34" Type="http://schemas.openxmlformats.org/officeDocument/2006/relationships/externalLink" Target="externalLinks/externalLink21.xml"/><Relationship Id="rId33" Type="http://schemas.openxmlformats.org/officeDocument/2006/relationships/externalLink" Target="externalLinks/externalLink20.xml"/><Relationship Id="rId32" Type="http://schemas.openxmlformats.org/officeDocument/2006/relationships/externalLink" Target="externalLinks/externalLink19.xml"/><Relationship Id="rId31" Type="http://schemas.openxmlformats.org/officeDocument/2006/relationships/externalLink" Target="externalLinks/externalLink18.xml"/><Relationship Id="rId30" Type="http://schemas.openxmlformats.org/officeDocument/2006/relationships/externalLink" Target="externalLinks/externalLink17.xml"/><Relationship Id="rId3" Type="http://schemas.openxmlformats.org/officeDocument/2006/relationships/worksheet" Target="worksheets/sheet3.xml"/><Relationship Id="rId29" Type="http://schemas.openxmlformats.org/officeDocument/2006/relationships/externalLink" Target="externalLinks/externalLink16.xml"/><Relationship Id="rId28" Type="http://schemas.openxmlformats.org/officeDocument/2006/relationships/externalLink" Target="externalLinks/externalLink15.xml"/><Relationship Id="rId27" Type="http://schemas.openxmlformats.org/officeDocument/2006/relationships/externalLink" Target="externalLinks/externalLink14.xml"/><Relationship Id="rId26" Type="http://schemas.openxmlformats.org/officeDocument/2006/relationships/externalLink" Target="externalLinks/externalLink13.xml"/><Relationship Id="rId25" Type="http://schemas.openxmlformats.org/officeDocument/2006/relationships/externalLink" Target="externalLinks/externalLink12.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34920;2&#65306;2015&#24180;&#39033;&#30446;&#24211;&#20998;&#31867;&#27719;&#24635;%20-%20&#27719;&#24635;&#21508;&#22788;&#23460;&#65288;&#33635;&#38196;&#25552;&#20379;1.11&#6528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3-2002&#24180;&#22269;&#23478;&#25910;&#20837;&#27604;&#367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838;&#39064;&#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9977;&#26041;&#23545;&#36134;&#21333;%20(version%20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20915;&#31639;&#21306;&#21439;&#26368;&#21518;&#27719;&#246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0&#24180;&#19968;&#33324;&#39044;&#31639;&#25903;&#20986;&#39033;&#30446;&#24773;&#20917;&#34920;&#65288;20091106&#19982;&#19994;&#21153;&#22788;&#23460;&#20132;&#25442;&#24847;&#35265;&#21518;&#6528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8468;&#20214;1&#65306;&#20538;&#21153;&#39069;&#24230;&#20998;&#37197;&#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0&#21439;&#32423;&#25104;&#26412;&#24046;&#24322;&#31995;&#25968;(0902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2522;&#30784;&#25968;&#25454;&#34920;03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8&#26449;&#324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4701;&#36164;&#24179;&#21488;&#20844;&#21496;&#20538;&#21153;&#28165;&#29702;&#26680;&#23454;&#24773;&#20917;&#24405;&#20837;&#34920;&#65288;20100920&#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5104;&#26412;&#24046;&#24322;&#31995;&#25968;03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998;&#32423;&#23454;&#38469;&#25903;&#20986;&#2596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8&#21160;&#24577;&#26597;&#35810;&#25968;&#2545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8145;&#22323;&#25311;&#25253;&#38134;&#30417;&#20250;&#25919;&#24220;&#24179;&#21488;&#28165;&#29702;&#22522;&#30784;&#349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21&#28246;&#21271;&#3046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4635;&#34920;-&#21152;&#35268;&#27169;&#21152;&#25903;&#2098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8468;&#34920;2&#65306;2015&#24180;&#39033;&#30446;&#24211;&#20998;&#31867;&#27719;&#24635;%20-%20&#27719;&#24635;&#21508;&#22788;&#23460;&#65288;&#33635;&#38196;&#25552;&#20379;1.11&#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5856;&#26525;&#33457;&#24066;&#24066;&#26412;&#32423;&#36335;&#26725;&#24314;&#35774;&#24320;&#21457;&#26377;&#38480;&#36131;&#20219;&#20844;&#21496;&#20538;&#21153;&#28165;&#29702;&#26680;&#23454;&#24773;&#20917;&#349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5253;&#349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7896;&#27700;&#22235;&#2001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9968;&#33324;&#20844;&#20849;&#39044;&#31639;&#25968;&#25454;&#27719;&#2463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38468;&#20214;2.&#36830;&#23665;&#22766;&#26063;&#29814;&#26063;&#33258;&#27835;&#21439;2023&#24180;&#39044;&#31639;&#25191;&#34892;&#24773;&#20917;&#21644;2024&#24180;&#39044;&#31639;&#33609;&#26696;&#38468;&#20214;&#20108;&#65288;2.28&#65289;(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24&#24180;&#24179;&#34913;&#34920;-&#19968;&#33324;&#20844;&#20849;&#39044;&#31639;&#65288;12.1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名单"/>
      <sheetName val="6部门8项"/>
      <sheetName val="7部门9项新"/>
      <sheetName val="投入"/>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差异系数"/>
      <sheetName val="data"/>
      <sheetName val="投入"/>
      <sheetName val="市县名单"/>
      <sheetName val="公路里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L24"/>
      <sheetName val="国家"/>
      <sheetName val="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人民银行"/>
      <sheetName val="银监部门"/>
      <sheetName val="财政部门"/>
      <sheetName val="三方对账表"/>
      <sheetName val="三方对账表 (2)"/>
      <sheetName val="三方对账表 (3)"/>
      <sheetName val="Sheet1"/>
      <sheetName val="有效性列表"/>
      <sheetName val="区划对应表"/>
      <sheetName val="中央"/>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基础数据"/>
      <sheetName val="1-4余额表"/>
      <sheetName val=""/>
      <sheetName val="各年度收费、罚没、专项收入.xls_Sheet3"/>
      <sheetName val="表二"/>
      <sheetName val="表五"/>
      <sheetName val="2012.2.2 (整合)"/>
      <sheetName val="2012.2.2"/>
      <sheetName val="全市结转"/>
      <sheetName val="提前告知数"/>
      <sheetName val="总人口"/>
      <sheetName val="省本级收入预计"/>
      <sheetName val="XL4Poppy"/>
      <sheetName val="DDETABLE "/>
      <sheetName val="#REF"/>
      <sheetName val="经费权重"/>
      <sheetName val="人民银行"/>
      <sheetName val="PKx"/>
      <sheetName val="中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主表目录"/>
      <sheetName val="表一"/>
      <sheetName val="平衡表（2009年）"/>
      <sheetName val="平衡表（2010年）"/>
      <sheetName val="收回"/>
      <sheetName val="新增"/>
      <sheetName val="投入"/>
      <sheetName val="未安排"/>
      <sheetName val="附表一"/>
      <sheetName val="附表二"/>
      <sheetName val="第三类项目（待更新）"/>
      <sheetName val="透视"/>
      <sheetName val="国家"/>
      <sheetName val="P1012001"/>
      <sheetName val="人民银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分县数据"/>
      <sheetName val="1-4余额表"/>
      <sheetName val="P1012001"/>
      <sheetName val="参数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Sheet1"/>
      <sheetName val="公路里程"/>
      <sheetName val="1-4余额表"/>
      <sheetName val="C01-1"/>
      <sheetName val="P101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1-4余额表"/>
      <sheetName val="C01-1"/>
      <sheetName val="参数表"/>
      <sheetName val="区划对应表"/>
      <sheetName val="2009"/>
      <sheetName val="差异系数"/>
      <sheetName val="data"/>
      <sheetName val="公路里程"/>
      <sheetName val="投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L24"/>
      <sheetName val="08村级"/>
      <sheetName val="C01-1"/>
      <sheetName val="2009"/>
      <sheetName val="差异系数"/>
      <sheetName val="data"/>
      <sheetName val="总表"/>
      <sheetName val="公路里程"/>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2007"/>
      <sheetName val="1-1余额表"/>
      <sheetName val="2-11担保分级表"/>
      <sheetName val="2-7一般分级表"/>
      <sheetName val="2-1余额分级表"/>
      <sheetName val="2-5直接分级表"/>
      <sheetName val="2-9专项分级表"/>
      <sheetName val="L24"/>
      <sheetName val="差异系数"/>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市县名单"/>
      <sheetName val="区划对应表"/>
      <sheetName val="有效性列表"/>
      <sheetName val="20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区划对应表"/>
      <sheetName val="经费权重"/>
      <sheetName val="基础数据"/>
      <sheetName val="L24"/>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四月份月报"/>
      <sheetName val="分县数据"/>
      <sheetName val="经费权重"/>
      <sheetName val="市县名单"/>
      <sheetName val="有效性列表"/>
      <sheetName val="区划对应表"/>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基础编码"/>
      <sheetName val="Sheet1"/>
      <sheetName val="分县数据"/>
      <sheetName val="1-4余额表"/>
      <sheetName val="经费权重"/>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参数表"/>
      <sheetName val="Sheet1"/>
      <sheetName val="_x005f_x0000__x005f_x0000__x005f_x0000__x005f_x0000__x0"/>
      <sheetName val="1-1余额表"/>
      <sheetName val="2-11担保分级表"/>
      <sheetName val="2-7一般分级表"/>
      <sheetName val="2-1余额分级表"/>
      <sheetName val="2-5直接分级表"/>
      <sheetName val="2-9专项分级表"/>
      <sheetName val="分县数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需要调整指标"/>
      <sheetName val="发文表数8296"/>
      <sheetName val="发文表数"/>
      <sheetName val="增长率"/>
      <sheetName val="总表"/>
      <sheetName val="标准收入"/>
      <sheetName val="标准支出"/>
      <sheetName val="转移支付系数"/>
      <sheetName val="困难程度系数"/>
      <sheetName val="奖励资金"/>
      <sheetName val="标准支出-对比"/>
      <sheetName val="特殊因素"/>
      <sheetName val="分省"/>
      <sheetName val="总人口人均"/>
      <sheetName val="分年分析"/>
      <sheetName val="2013总表"/>
      <sheetName val="2013收入"/>
      <sheetName val="2013支出"/>
      <sheetName val="少少数民族人口"/>
      <sheetName val="2012年平衡"/>
      <sheetName val="2012年补助"/>
      <sheetName val="2012年上解"/>
      <sheetName val="2012总表"/>
      <sheetName val="2012收入"/>
      <sheetName val="2012支出"/>
      <sheetName val="2010年平衡"/>
      <sheetName val="2010年补助"/>
      <sheetName val="2010年上解"/>
      <sheetName val="2011年平衡"/>
      <sheetName val="2011年补助"/>
      <sheetName val="2011年上解"/>
      <sheetName val="总表1"/>
      <sheetName val="标准支出 (2)"/>
      <sheetName val="2011年标准支出"/>
      <sheetName val="历年增长率"/>
      <sheetName val="困难程度系数 (2)"/>
      <sheetName val="1-1余额表"/>
      <sheetName val="2-11担保分级表"/>
      <sheetName val="2-7一般分级表"/>
      <sheetName val="2-1余额分级表"/>
      <sheetName val="2-5直接分级表"/>
      <sheetName val="2-9专项分级表"/>
      <sheetName val="2007"/>
      <sheetName val="C01-1"/>
      <sheetName val="基础数据"/>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市县名单"/>
      <sheetName val="6部门8项"/>
      <sheetName val="7部门9项新"/>
      <sheetName val="区划对应表"/>
      <sheetName val="参数表"/>
    </sheetNames>
    <sheetDataSet>
      <sheetData sheetId="0"/>
      <sheetData sheetId="1"/>
      <sheetData sheetId="2"/>
      <sheetData sheetId="3"/>
      <sheetData sheetId="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基础数据"/>
      <sheetName val="总表"/>
      <sheetName val="2007"/>
      <sheetName val="1-1余额表"/>
      <sheetName val="2-11担保分级表"/>
      <sheetName val="2-7一般分级表"/>
      <sheetName val="2-1余额分级表"/>
      <sheetName val="2-5直接分级表"/>
      <sheetName val="2-9专项分级表"/>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区划对应表"/>
      <sheetName val="总表"/>
      <sheetName val="1-4余额表"/>
      <sheetName val="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基础数据"/>
      <sheetName val="区划对应表"/>
      <sheetName val="总表"/>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科目2"/>
      <sheetName val="科目1"/>
      <sheetName val="分类2"/>
      <sheetName val="分类1"/>
      <sheetName val="基本支出2"/>
      <sheetName val="基本支出1"/>
      <sheetName val="项目支出2"/>
      <sheetName val="项目支出1"/>
      <sheetName val="项目支出3"/>
      <sheetName val="投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表1"/>
      <sheetName val="表2"/>
      <sheetName val="表3"/>
      <sheetName val="表4"/>
      <sheetName val="表5"/>
      <sheetName val="表6"/>
      <sheetName val="表7"/>
      <sheetName val="表8"/>
      <sheetName val="表9"/>
      <sheetName val="表10"/>
      <sheetName val="表11"/>
      <sheetName val="表12"/>
      <sheetName val="表12 说明"/>
      <sheetName val="表13"/>
      <sheetName val="表14"/>
      <sheetName val="表15"/>
      <sheetName val="表16"/>
      <sheetName val="表17"/>
      <sheetName val="表18"/>
      <sheetName val="表19"/>
      <sheetName val="表20"/>
      <sheetName val="表21"/>
      <sheetName val="表22"/>
      <sheetName val="表23"/>
      <sheetName val="表24"/>
      <sheetName val="表25"/>
      <sheetName val="表26"/>
      <sheetName val="表27"/>
      <sheetName val="表28"/>
      <sheetName val="表29"/>
      <sheetName val="表30"/>
      <sheetName val="表31"/>
      <sheetName val="表32"/>
      <sheetName val="表33"/>
      <sheetName val="表34"/>
      <sheetName val="表35"/>
      <sheetName val="表36"/>
      <sheetName val="表37"/>
      <sheetName val="表38"/>
      <sheetName val="表39"/>
      <sheetName val="表40"/>
      <sheetName val="表41"/>
      <sheetName val="表42"/>
      <sheetName val="表43"/>
      <sheetName val="表44"/>
      <sheetName val="表45"/>
      <sheetName val="表46"/>
      <sheetName val="表47"/>
      <sheetName val="表48"/>
      <sheetName val="表49"/>
      <sheetName val="表50"/>
      <sheetName val="表51"/>
      <sheetName val="科目2"/>
      <sheetName val="投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2024年一般公共预算平衡表"/>
    </sheetNames>
    <sheetDataSet>
      <sheetData sheetId="0">
        <row r="24">
          <cell r="G24">
            <v>176356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34"/>
  <sheetViews>
    <sheetView workbookViewId="0">
      <selection activeCell="B5" sqref="B5"/>
    </sheetView>
  </sheetViews>
  <sheetFormatPr defaultColWidth="10.2857142857143" defaultRowHeight="14.25"/>
  <cols>
    <col min="1" max="1" width="3.42857142857143" style="286" customWidth="1"/>
    <col min="2" max="2" width="18.7142857142857" style="286" customWidth="1"/>
    <col min="3" max="3" width="15" style="286" customWidth="1"/>
    <col min="4" max="7" width="10.2857142857143" style="286"/>
    <col min="8" max="8" width="6.57142857142857" style="286" customWidth="1"/>
    <col min="9" max="9" width="6" style="286" customWidth="1"/>
    <col min="10" max="10" width="6.71428571428571" style="286" customWidth="1"/>
    <col min="11" max="13" width="10.2857142857143" style="286" hidden="1" customWidth="1"/>
    <col min="14" max="16384" width="10.2857142857143" style="286"/>
  </cols>
  <sheetData>
    <row r="1" spans="1:2">
      <c r="A1" s="289" t="s">
        <v>0</v>
      </c>
      <c r="B1" s="289"/>
    </row>
    <row r="2" s="285" customFormat="1" ht="36.95" customHeight="1" spans="1:12">
      <c r="A2" s="290"/>
      <c r="B2" s="291"/>
      <c r="C2" s="291"/>
      <c r="D2" s="291"/>
      <c r="E2" s="291"/>
      <c r="F2" s="291"/>
      <c r="G2" s="291"/>
      <c r="H2" s="291"/>
      <c r="I2" s="291"/>
      <c r="J2" s="291"/>
      <c r="K2" s="291"/>
      <c r="L2" s="291"/>
    </row>
    <row r="3" s="286" customFormat="1" ht="19.5" spans="1:10">
      <c r="A3" s="292"/>
      <c r="B3" s="292"/>
      <c r="C3" s="292"/>
      <c r="D3" s="292"/>
      <c r="E3" s="292"/>
      <c r="F3" s="292"/>
      <c r="G3" s="292"/>
      <c r="H3" s="292"/>
      <c r="I3" s="292"/>
      <c r="J3" s="292"/>
    </row>
    <row r="4" s="286" customFormat="1" ht="19.5" spans="1:10">
      <c r="A4" s="292"/>
      <c r="B4" s="292"/>
      <c r="C4" s="292"/>
      <c r="D4" s="292"/>
      <c r="E4" s="292"/>
      <c r="F4" s="292"/>
      <c r="G4" s="292"/>
      <c r="H4" s="292"/>
      <c r="I4" s="292"/>
      <c r="J4" s="292"/>
    </row>
    <row r="5" s="286" customFormat="1" ht="19.5" spans="1:10">
      <c r="A5" s="292"/>
      <c r="B5" s="292"/>
      <c r="C5" s="292"/>
      <c r="D5" s="292"/>
      <c r="E5" s="292"/>
      <c r="F5" s="292"/>
      <c r="G5" s="292"/>
      <c r="H5" s="292"/>
      <c r="I5" s="292"/>
      <c r="J5" s="292"/>
    </row>
    <row r="6" s="286" customFormat="1" ht="19.5" spans="1:10">
      <c r="A6" s="292"/>
      <c r="B6" s="292"/>
      <c r="C6" s="292"/>
      <c r="D6" s="292"/>
      <c r="E6" s="292"/>
      <c r="F6" s="292"/>
      <c r="G6" s="292"/>
      <c r="H6" s="292"/>
      <c r="I6" s="292"/>
      <c r="J6" s="292"/>
    </row>
    <row r="7" s="286" customFormat="1" ht="19.5" spans="1:10">
      <c r="A7" s="292"/>
      <c r="B7" s="292"/>
      <c r="C7" s="292"/>
      <c r="D7" s="292"/>
      <c r="E7" s="292"/>
      <c r="F7" s="292"/>
      <c r="G7" s="292"/>
      <c r="H7" s="292"/>
      <c r="I7" s="292"/>
      <c r="J7" s="292"/>
    </row>
    <row r="8" s="286" customFormat="1" ht="20" customHeight="1" spans="1:10">
      <c r="A8" s="292"/>
      <c r="B8" s="292"/>
      <c r="C8" s="292"/>
      <c r="D8" s="292"/>
      <c r="E8" s="292"/>
      <c r="F8" s="292"/>
      <c r="G8" s="292"/>
      <c r="H8" s="292"/>
      <c r="I8" s="292"/>
      <c r="J8" s="292"/>
    </row>
    <row r="9" s="286" customFormat="1" ht="20" customHeight="1" spans="1:10">
      <c r="A9" s="292"/>
      <c r="B9" s="292"/>
      <c r="C9" s="292"/>
      <c r="D9" s="292"/>
      <c r="E9" s="292"/>
      <c r="F9" s="292"/>
      <c r="G9" s="292"/>
      <c r="H9" s="292"/>
      <c r="I9" s="292"/>
      <c r="J9" s="292"/>
    </row>
    <row r="10" s="286" customFormat="1" ht="20" customHeight="1" spans="1:10">
      <c r="A10" s="292"/>
      <c r="B10" s="292"/>
      <c r="C10" s="292"/>
      <c r="D10" s="292"/>
      <c r="E10" s="292"/>
      <c r="F10" s="292"/>
      <c r="G10" s="292"/>
      <c r="H10" s="292"/>
      <c r="I10" s="292"/>
      <c r="J10" s="292"/>
    </row>
    <row r="11" s="286" customFormat="1" ht="20" customHeight="1" spans="1:10">
      <c r="A11" s="292"/>
      <c r="B11" s="292"/>
      <c r="C11" s="292"/>
      <c r="D11" s="292"/>
      <c r="E11" s="292"/>
      <c r="F11" s="292"/>
      <c r="G11" s="292"/>
      <c r="H11" s="292"/>
      <c r="I11" s="292"/>
      <c r="J11" s="292"/>
    </row>
    <row r="12" s="286" customFormat="1" ht="20" customHeight="1" spans="1:10">
      <c r="A12" s="292"/>
      <c r="B12" s="292"/>
      <c r="C12" s="292"/>
      <c r="D12" s="292"/>
      <c r="E12" s="292"/>
      <c r="F12" s="292"/>
      <c r="G12" s="292"/>
      <c r="H12" s="292"/>
      <c r="I12" s="292"/>
      <c r="J12" s="292"/>
    </row>
    <row r="13" s="286" customFormat="1" ht="20" customHeight="1" spans="1:10">
      <c r="A13" s="292"/>
      <c r="B13" s="292"/>
      <c r="C13" s="292"/>
      <c r="D13" s="292"/>
      <c r="E13" s="292"/>
      <c r="F13" s="292"/>
      <c r="G13" s="292"/>
      <c r="H13" s="292"/>
      <c r="I13" s="292"/>
      <c r="J13" s="292"/>
    </row>
    <row r="14" s="286" customFormat="1" ht="20" customHeight="1" spans="1:1">
      <c r="A14" s="293"/>
    </row>
    <row r="15" s="287" customFormat="1" ht="35" customHeight="1" spans="1:13">
      <c r="A15" s="294" t="s">
        <v>1</v>
      </c>
      <c r="B15" s="294"/>
      <c r="C15" s="294"/>
      <c r="D15" s="294"/>
      <c r="E15" s="294"/>
      <c r="F15" s="294"/>
      <c r="G15" s="294"/>
      <c r="H15" s="294"/>
      <c r="I15" s="294"/>
      <c r="J15" s="294"/>
      <c r="K15" s="294"/>
      <c r="L15" s="294"/>
      <c r="M15" s="294"/>
    </row>
    <row r="16" s="287" customFormat="1" ht="35" customHeight="1" spans="1:13">
      <c r="A16" s="294" t="s">
        <v>2</v>
      </c>
      <c r="B16" s="294"/>
      <c r="C16" s="294"/>
      <c r="D16" s="294"/>
      <c r="E16" s="294"/>
      <c r="F16" s="294"/>
      <c r="G16" s="294"/>
      <c r="H16" s="294"/>
      <c r="I16" s="294"/>
      <c r="J16" s="294"/>
      <c r="K16" s="294"/>
      <c r="L16" s="294"/>
      <c r="M16" s="294"/>
    </row>
    <row r="17" s="286" customFormat="1" ht="22.5" spans="1:10">
      <c r="A17" s="295"/>
      <c r="B17" s="296"/>
      <c r="C17" s="296"/>
      <c r="D17" s="296"/>
      <c r="E17" s="296"/>
      <c r="F17" s="296"/>
      <c r="G17" s="296"/>
      <c r="H17" s="296"/>
      <c r="I17" s="296"/>
      <c r="J17" s="296"/>
    </row>
    <row r="18" s="286" customFormat="1" ht="31.5" spans="1:10">
      <c r="A18" s="295"/>
      <c r="B18" s="296"/>
      <c r="C18" s="296"/>
      <c r="D18" s="296"/>
      <c r="E18" s="296"/>
      <c r="F18" s="296"/>
      <c r="G18" s="296"/>
      <c r="H18" s="296"/>
      <c r="I18" s="296"/>
      <c r="J18" s="296"/>
    </row>
    <row r="19" s="286" customFormat="1" ht="31.5" spans="1:10">
      <c r="A19" s="295"/>
      <c r="B19" s="296"/>
      <c r="C19" s="296"/>
      <c r="D19" s="296"/>
      <c r="E19" s="296"/>
      <c r="F19" s="296"/>
      <c r="G19" s="296"/>
      <c r="H19" s="296"/>
      <c r="I19" s="296"/>
      <c r="J19" s="296"/>
    </row>
    <row r="20" s="286" customFormat="1" ht="31.5" spans="1:10">
      <c r="A20" s="295"/>
      <c r="B20" s="296"/>
      <c r="C20" s="296"/>
      <c r="D20" s="296"/>
      <c r="E20" s="296"/>
      <c r="F20" s="296"/>
      <c r="G20" s="296"/>
      <c r="H20" s="296"/>
      <c r="I20" s="296"/>
      <c r="J20" s="296"/>
    </row>
    <row r="21" s="286" customFormat="1" ht="31.5" spans="1:10">
      <c r="A21" s="295"/>
      <c r="B21" s="296"/>
      <c r="C21" s="296"/>
      <c r="D21" s="296"/>
      <c r="E21" s="296"/>
      <c r="F21" s="296"/>
      <c r="G21" s="296"/>
      <c r="H21" s="296"/>
      <c r="I21" s="296"/>
      <c r="J21" s="296"/>
    </row>
    <row r="22" s="286" customFormat="1" ht="31.5" spans="1:10">
      <c r="A22" s="295"/>
      <c r="B22" s="296"/>
      <c r="C22" s="296"/>
      <c r="D22" s="296"/>
      <c r="E22" s="296"/>
      <c r="F22" s="296"/>
      <c r="G22" s="296"/>
      <c r="H22" s="296"/>
      <c r="I22" s="296"/>
      <c r="J22" s="296"/>
    </row>
    <row r="23" s="286" customFormat="1" ht="31.5" spans="1:10">
      <c r="A23" s="295"/>
      <c r="B23" s="296"/>
      <c r="C23" s="296"/>
      <c r="D23" s="296"/>
      <c r="E23" s="296"/>
      <c r="F23" s="296"/>
      <c r="G23" s="296"/>
      <c r="H23" s="296"/>
      <c r="I23" s="296"/>
      <c r="J23" s="296"/>
    </row>
    <row r="24" s="286" customFormat="1" ht="31.5" spans="1:10">
      <c r="A24" s="295"/>
      <c r="B24" s="296"/>
      <c r="C24" s="296"/>
      <c r="D24" s="296"/>
      <c r="E24" s="296"/>
      <c r="F24" s="296"/>
      <c r="G24" s="296"/>
      <c r="H24" s="296"/>
      <c r="I24" s="296"/>
      <c r="J24" s="296"/>
    </row>
    <row r="25" s="286" customFormat="1" ht="31.5" spans="1:1">
      <c r="A25" s="296"/>
    </row>
    <row r="26" s="286" customFormat="1" ht="31.5" spans="1:1">
      <c r="A26" s="296"/>
    </row>
    <row r="27" s="288" customFormat="1" ht="20.25" spans="1:13">
      <c r="A27" s="297" t="s">
        <v>3</v>
      </c>
      <c r="B27" s="297"/>
      <c r="C27" s="297"/>
      <c r="D27" s="297"/>
      <c r="E27" s="297"/>
      <c r="F27" s="297"/>
      <c r="G27" s="297"/>
      <c r="H27" s="297"/>
      <c r="I27" s="297"/>
      <c r="J27" s="297"/>
      <c r="K27" s="297"/>
      <c r="L27" s="297"/>
      <c r="M27" s="297"/>
    </row>
    <row r="28" s="288" customFormat="1" ht="20.25" spans="1:13">
      <c r="A28" s="298" t="s">
        <v>4</v>
      </c>
      <c r="B28" s="298"/>
      <c r="C28" s="298"/>
      <c r="D28" s="298"/>
      <c r="E28" s="298"/>
      <c r="F28" s="298"/>
      <c r="G28" s="298"/>
      <c r="H28" s="298"/>
      <c r="I28" s="298"/>
      <c r="J28" s="298"/>
      <c r="K28" s="298"/>
      <c r="L28" s="298"/>
      <c r="M28" s="298"/>
    </row>
    <row r="34" s="286" customFormat="1" spans="8:8">
      <c r="H34" s="299"/>
    </row>
  </sheetData>
  <mergeCells count="8">
    <mergeCell ref="A1:B1"/>
    <mergeCell ref="A2:L2"/>
    <mergeCell ref="A3:J3"/>
    <mergeCell ref="A15:M15"/>
    <mergeCell ref="A16:M16"/>
    <mergeCell ref="A17:J17"/>
    <mergeCell ref="A27:M27"/>
    <mergeCell ref="A28:M28"/>
  </mergeCells>
  <pageMargins left="0.75" right="0.75" top="1" bottom="1" header="0.5" footer="0.5"/>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theme="4" tint="0.8"/>
    <pageSetUpPr fitToPage="1"/>
  </sheetPr>
  <dimension ref="A1:H56"/>
  <sheetViews>
    <sheetView view="pageBreakPreview" zoomScaleNormal="100" zoomScaleSheetLayoutView="100" workbookViewId="0">
      <selection activeCell="A15" sqref="A15"/>
    </sheetView>
  </sheetViews>
  <sheetFormatPr defaultColWidth="9.14285714285714" defaultRowHeight="14.25" outlineLevelCol="7"/>
  <cols>
    <col min="1" max="1" width="34" style="5" customWidth="1"/>
    <col min="2" max="3" width="19.4285714285714" style="266" customWidth="1"/>
    <col min="4" max="4" width="22" style="266" customWidth="1"/>
    <col min="5" max="5" width="9.57142857142857" style="267"/>
    <col min="6" max="7" width="9.14285714285714" style="196"/>
    <col min="8" max="8" width="11.7142857142857" style="196" hidden="1" customWidth="1"/>
    <col min="9" max="256" width="9.14285714285714" style="196"/>
  </cols>
  <sheetData>
    <row r="1" spans="1:1">
      <c r="A1" s="5" t="s">
        <v>5</v>
      </c>
    </row>
    <row r="2" ht="21" spans="1:4">
      <c r="A2" s="268" t="s">
        <v>6</v>
      </c>
      <c r="B2" s="269"/>
      <c r="C2" s="269"/>
      <c r="D2" s="269"/>
    </row>
    <row r="3" ht="12.75" spans="1:4">
      <c r="A3" s="235"/>
      <c r="B3" s="270"/>
      <c r="C3" s="270"/>
      <c r="D3" s="271" t="s">
        <v>7</v>
      </c>
    </row>
    <row r="4" s="265" customFormat="1" ht="44" customHeight="1" spans="1:4">
      <c r="A4" s="241" t="s">
        <v>8</v>
      </c>
      <c r="B4" s="241" t="s">
        <v>9</v>
      </c>
      <c r="C4" s="272" t="s">
        <v>10</v>
      </c>
      <c r="D4" s="272" t="s">
        <v>11</v>
      </c>
    </row>
    <row r="5" ht="20.1" customHeight="1" spans="1:5">
      <c r="A5" s="273" t="s">
        <v>12</v>
      </c>
      <c r="B5" s="274">
        <f>B6+B22</f>
        <v>25524</v>
      </c>
      <c r="C5" s="274">
        <f>C6+C22</f>
        <v>25524</v>
      </c>
      <c r="D5" s="274">
        <f>C5-B5</f>
        <v>0</v>
      </c>
      <c r="E5" s="196"/>
    </row>
    <row r="6" ht="20.1" customHeight="1" spans="1:5">
      <c r="A6" s="275" t="s">
        <v>13</v>
      </c>
      <c r="B6" s="274">
        <f>SUM(B7:B21)</f>
        <v>9525</v>
      </c>
      <c r="C6" s="274">
        <f>SUM(C7:C21)</f>
        <v>9188</v>
      </c>
      <c r="D6" s="274">
        <f t="shared" ref="D6:D43" si="0">C6-B6</f>
        <v>-337</v>
      </c>
      <c r="E6" s="196"/>
    </row>
    <row r="7" ht="20.1" customHeight="1" spans="1:5">
      <c r="A7" s="276" t="s">
        <v>14</v>
      </c>
      <c r="B7" s="277">
        <v>5938</v>
      </c>
      <c r="C7" s="277">
        <v>5587.7</v>
      </c>
      <c r="D7" s="274">
        <f t="shared" si="0"/>
        <v>-350.3</v>
      </c>
      <c r="E7" s="196"/>
    </row>
    <row r="8" ht="20.1" customHeight="1" spans="1:5">
      <c r="A8" s="276" t="s">
        <v>15</v>
      </c>
      <c r="B8" s="277"/>
      <c r="C8" s="277"/>
      <c r="D8" s="274">
        <f t="shared" si="0"/>
        <v>0</v>
      </c>
      <c r="E8" s="196"/>
    </row>
    <row r="9" ht="20.1" customHeight="1" spans="1:5">
      <c r="A9" s="276" t="s">
        <v>16</v>
      </c>
      <c r="B9" s="277">
        <v>406</v>
      </c>
      <c r="C9" s="277">
        <v>623.8</v>
      </c>
      <c r="D9" s="274">
        <f t="shared" si="0"/>
        <v>217.8</v>
      </c>
      <c r="E9" s="196"/>
    </row>
    <row r="10" ht="20.1" customHeight="1" spans="1:5">
      <c r="A10" s="278" t="s">
        <v>17</v>
      </c>
      <c r="B10" s="277">
        <v>55</v>
      </c>
      <c r="C10" s="277">
        <v>37</v>
      </c>
      <c r="D10" s="274">
        <f t="shared" si="0"/>
        <v>-18</v>
      </c>
      <c r="E10" s="196"/>
    </row>
    <row r="11" ht="20.1" customHeight="1" spans="1:5">
      <c r="A11" s="278" t="s">
        <v>18</v>
      </c>
      <c r="B11" s="277">
        <v>988</v>
      </c>
      <c r="C11" s="277">
        <v>915</v>
      </c>
      <c r="D11" s="274">
        <f t="shared" si="0"/>
        <v>-73</v>
      </c>
      <c r="E11" s="196"/>
    </row>
    <row r="12" ht="20.1" customHeight="1" spans="1:5">
      <c r="A12" s="278" t="s">
        <v>19</v>
      </c>
      <c r="B12" s="277">
        <v>356</v>
      </c>
      <c r="C12" s="277">
        <v>526</v>
      </c>
      <c r="D12" s="274">
        <f t="shared" si="0"/>
        <v>170</v>
      </c>
      <c r="E12" s="196"/>
    </row>
    <row r="13" ht="20.1" customHeight="1" spans="1:5">
      <c r="A13" s="278" t="s">
        <v>20</v>
      </c>
      <c r="B13" s="277">
        <v>433</v>
      </c>
      <c r="C13" s="277">
        <v>420</v>
      </c>
      <c r="D13" s="274">
        <f t="shared" si="0"/>
        <v>-13</v>
      </c>
      <c r="E13" s="196"/>
    </row>
    <row r="14" ht="20.1" customHeight="1" spans="1:5">
      <c r="A14" s="278" t="s">
        <v>21</v>
      </c>
      <c r="B14" s="277">
        <v>130</v>
      </c>
      <c r="C14" s="277">
        <v>351</v>
      </c>
      <c r="D14" s="274">
        <f t="shared" si="0"/>
        <v>221</v>
      </c>
      <c r="E14" s="196"/>
    </row>
    <row r="15" ht="20.1" customHeight="1" spans="1:5">
      <c r="A15" s="278" t="s">
        <v>22</v>
      </c>
      <c r="B15" s="277">
        <v>80</v>
      </c>
      <c r="C15" s="277">
        <v>122.5</v>
      </c>
      <c r="D15" s="274">
        <f t="shared" si="0"/>
        <v>42.5</v>
      </c>
      <c r="E15" s="196"/>
    </row>
    <row r="16" ht="20.1" customHeight="1" spans="1:5">
      <c r="A16" s="278" t="s">
        <v>23</v>
      </c>
      <c r="B16" s="277">
        <v>268</v>
      </c>
      <c r="C16" s="277">
        <v>250</v>
      </c>
      <c r="D16" s="274">
        <f t="shared" si="0"/>
        <v>-18</v>
      </c>
      <c r="E16" s="196"/>
    </row>
    <row r="17" ht="20.1" customHeight="1" spans="1:5">
      <c r="A17" s="278" t="s">
        <v>24</v>
      </c>
      <c r="B17" s="277">
        <v>185</v>
      </c>
      <c r="C17" s="277">
        <v>22</v>
      </c>
      <c r="D17" s="274">
        <f t="shared" si="0"/>
        <v>-163</v>
      </c>
      <c r="E17" s="196"/>
    </row>
    <row r="18" ht="20.1" customHeight="1" spans="1:5">
      <c r="A18" s="278" t="s">
        <v>25</v>
      </c>
      <c r="B18" s="277">
        <v>685</v>
      </c>
      <c r="C18" s="277">
        <v>329</v>
      </c>
      <c r="D18" s="274">
        <f t="shared" si="0"/>
        <v>-356</v>
      </c>
      <c r="E18" s="196"/>
    </row>
    <row r="19" ht="20.1" hidden="1" customHeight="1" spans="1:5">
      <c r="A19" s="278" t="s">
        <v>26</v>
      </c>
      <c r="B19" s="277"/>
      <c r="C19" s="277"/>
      <c r="D19" s="274">
        <f t="shared" si="0"/>
        <v>0</v>
      </c>
      <c r="E19" s="196"/>
    </row>
    <row r="20" ht="20.1" customHeight="1" spans="1:5">
      <c r="A20" s="278" t="s">
        <v>27</v>
      </c>
      <c r="B20" s="277">
        <v>1</v>
      </c>
      <c r="C20" s="277">
        <v>4</v>
      </c>
      <c r="D20" s="274">
        <f t="shared" si="0"/>
        <v>3</v>
      </c>
      <c r="E20" s="196"/>
    </row>
    <row r="21" ht="20.1" customHeight="1" spans="1:5">
      <c r="A21" s="278" t="s">
        <v>28</v>
      </c>
      <c r="B21" s="277"/>
      <c r="C21" s="277"/>
      <c r="D21" s="274">
        <f t="shared" si="0"/>
        <v>0</v>
      </c>
      <c r="E21" s="196"/>
    </row>
    <row r="22" ht="20.1" customHeight="1" spans="1:5">
      <c r="A22" s="275" t="s">
        <v>29</v>
      </c>
      <c r="B22" s="274">
        <f>SUM(B23+B30+B31+B32+B33+B34+B35+B36)</f>
        <v>15999</v>
      </c>
      <c r="C22" s="274">
        <f>SUM(C23+C30+C31+C32+C33+C34+C35+C36)</f>
        <v>16336</v>
      </c>
      <c r="D22" s="274">
        <f t="shared" si="0"/>
        <v>337</v>
      </c>
      <c r="E22" s="196"/>
    </row>
    <row r="23" ht="20.1" customHeight="1" spans="1:5">
      <c r="A23" s="276" t="s">
        <v>30</v>
      </c>
      <c r="B23" s="279">
        <f>SUM(B24:B29)</f>
        <v>1240</v>
      </c>
      <c r="C23" s="279">
        <f>SUM(C24:C29)</f>
        <v>1240</v>
      </c>
      <c r="D23" s="274">
        <f t="shared" si="0"/>
        <v>0</v>
      </c>
      <c r="E23" s="196"/>
    </row>
    <row r="24" ht="20.1" customHeight="1" spans="1:8">
      <c r="A24" s="276" t="s">
        <v>31</v>
      </c>
      <c r="B24" s="279">
        <v>550</v>
      </c>
      <c r="C24" s="279">
        <v>550</v>
      </c>
      <c r="D24" s="274">
        <f t="shared" si="0"/>
        <v>0</v>
      </c>
      <c r="E24" s="196"/>
      <c r="H24" s="196" t="e">
        <f>#REF!*1.05</f>
        <v>#REF!</v>
      </c>
    </row>
    <row r="25" ht="20.1" customHeight="1" spans="1:8">
      <c r="A25" s="276" t="s">
        <v>32</v>
      </c>
      <c r="B25" s="279">
        <v>280</v>
      </c>
      <c r="C25" s="279">
        <v>280</v>
      </c>
      <c r="D25" s="274">
        <f t="shared" si="0"/>
        <v>0</v>
      </c>
      <c r="E25" s="196"/>
      <c r="H25" s="196" t="e">
        <f>#REF!*1.05</f>
        <v>#REF!</v>
      </c>
    </row>
    <row r="26" ht="20.1" customHeight="1" spans="1:8">
      <c r="A26" s="276" t="s">
        <v>33</v>
      </c>
      <c r="B26" s="279">
        <v>10</v>
      </c>
      <c r="C26" s="279">
        <v>10</v>
      </c>
      <c r="D26" s="274">
        <f t="shared" si="0"/>
        <v>0</v>
      </c>
      <c r="E26" s="196"/>
      <c r="H26" s="196" t="e">
        <f>#REF!*1.05</f>
        <v>#REF!</v>
      </c>
    </row>
    <row r="27" ht="20.1" customHeight="1" spans="1:8">
      <c r="A27" s="276" t="s">
        <v>34</v>
      </c>
      <c r="B27" s="279">
        <v>240</v>
      </c>
      <c r="C27" s="279">
        <v>240</v>
      </c>
      <c r="D27" s="274">
        <f t="shared" si="0"/>
        <v>0</v>
      </c>
      <c r="E27" s="196"/>
      <c r="H27" s="196" t="e">
        <f>#REF!*1.05</f>
        <v>#REF!</v>
      </c>
    </row>
    <row r="28" ht="20.1" customHeight="1" spans="1:8">
      <c r="A28" s="276" t="s">
        <v>35</v>
      </c>
      <c r="B28" s="279">
        <v>80</v>
      </c>
      <c r="C28" s="279">
        <v>80</v>
      </c>
      <c r="D28" s="274">
        <f t="shared" si="0"/>
        <v>0</v>
      </c>
      <c r="E28" s="196"/>
      <c r="H28" s="196" t="e">
        <f>#REF!*1.05</f>
        <v>#REF!</v>
      </c>
    </row>
    <row r="29" ht="20.1" customHeight="1" spans="1:8">
      <c r="A29" s="276" t="s">
        <v>36</v>
      </c>
      <c r="B29" s="279">
        <v>80</v>
      </c>
      <c r="C29" s="279">
        <v>80</v>
      </c>
      <c r="D29" s="274">
        <f t="shared" si="0"/>
        <v>0</v>
      </c>
      <c r="E29" s="196"/>
      <c r="H29" s="196" t="e">
        <f>#REF!*1.05</f>
        <v>#REF!</v>
      </c>
    </row>
    <row r="30" ht="20.1" customHeight="1" spans="1:8">
      <c r="A30" s="278" t="s">
        <v>37</v>
      </c>
      <c r="B30" s="279">
        <v>1150</v>
      </c>
      <c r="C30" s="279">
        <v>1150</v>
      </c>
      <c r="D30" s="274">
        <f t="shared" si="0"/>
        <v>0</v>
      </c>
      <c r="E30" s="196"/>
      <c r="H30" s="196" t="e">
        <f>#REF!*1.05</f>
        <v>#REF!</v>
      </c>
    </row>
    <row r="31" ht="20.1" customHeight="1" spans="1:8">
      <c r="A31" s="278" t="s">
        <v>38</v>
      </c>
      <c r="B31" s="279">
        <v>800</v>
      </c>
      <c r="C31" s="279">
        <v>800</v>
      </c>
      <c r="D31" s="274">
        <f t="shared" si="0"/>
        <v>0</v>
      </c>
      <c r="E31" s="196"/>
      <c r="H31" s="196" t="e">
        <f>#REF!*1.05</f>
        <v>#REF!</v>
      </c>
    </row>
    <row r="32" ht="20.1" hidden="1" customHeight="1" spans="1:8">
      <c r="A32" s="280" t="s">
        <v>39</v>
      </c>
      <c r="B32" s="281"/>
      <c r="C32" s="281"/>
      <c r="D32" s="274">
        <f t="shared" si="0"/>
        <v>0</v>
      </c>
      <c r="E32" s="196"/>
      <c r="H32" s="196" t="e">
        <f>#REF!*1.05</f>
        <v>#REF!</v>
      </c>
    </row>
    <row r="33" ht="20.1" customHeight="1" spans="1:8">
      <c r="A33" s="278" t="s">
        <v>40</v>
      </c>
      <c r="B33" s="279">
        <v>11809</v>
      </c>
      <c r="C33" s="279">
        <f>11809+337</f>
        <v>12146</v>
      </c>
      <c r="D33" s="274">
        <f t="shared" si="0"/>
        <v>337</v>
      </c>
      <c r="E33" s="196"/>
      <c r="H33" s="196" t="e">
        <f>#REF!*1.05</f>
        <v>#REF!</v>
      </c>
    </row>
    <row r="34" ht="20.1" customHeight="1" spans="1:8">
      <c r="A34" s="278" t="s">
        <v>41</v>
      </c>
      <c r="B34" s="279"/>
      <c r="C34" s="279"/>
      <c r="D34" s="274">
        <f t="shared" si="0"/>
        <v>0</v>
      </c>
      <c r="E34" s="196"/>
      <c r="H34" s="196" t="e">
        <f>#REF!*1.05</f>
        <v>#REF!</v>
      </c>
    </row>
    <row r="35" ht="20.1" customHeight="1" spans="1:8">
      <c r="A35" s="278" t="s">
        <v>42</v>
      </c>
      <c r="B35" s="279">
        <v>20</v>
      </c>
      <c r="C35" s="279">
        <v>20</v>
      </c>
      <c r="D35" s="274">
        <f t="shared" si="0"/>
        <v>0</v>
      </c>
      <c r="E35" s="196"/>
      <c r="H35" s="196" t="e">
        <f>#REF!*1.05</f>
        <v>#REF!</v>
      </c>
    </row>
    <row r="36" ht="20.1" customHeight="1" spans="1:8">
      <c r="A36" s="278" t="s">
        <v>43</v>
      </c>
      <c r="B36" s="279">
        <v>980</v>
      </c>
      <c r="C36" s="279">
        <v>980</v>
      </c>
      <c r="D36" s="274">
        <f t="shared" si="0"/>
        <v>0</v>
      </c>
      <c r="E36" s="196"/>
      <c r="H36" s="196" t="e">
        <f>#REF!*1.05</f>
        <v>#REF!</v>
      </c>
    </row>
    <row r="37" ht="20.1" customHeight="1" spans="1:5">
      <c r="A37" s="275" t="s">
        <v>44</v>
      </c>
      <c r="B37" s="274">
        <v>149044</v>
      </c>
      <c r="C37" s="274">
        <f>C38+C41</f>
        <v>159374</v>
      </c>
      <c r="D37" s="274">
        <f t="shared" si="0"/>
        <v>10330</v>
      </c>
      <c r="E37" s="196"/>
    </row>
    <row r="38" ht="20.1" customHeight="1" spans="1:5">
      <c r="A38" s="275" t="s">
        <v>45</v>
      </c>
      <c r="B38" s="279">
        <v>134828</v>
      </c>
      <c r="C38" s="206">
        <f>C39+C40</f>
        <v>136914</v>
      </c>
      <c r="D38" s="279">
        <f t="shared" si="0"/>
        <v>2086</v>
      </c>
      <c r="E38" s="196"/>
    </row>
    <row r="39" ht="20.1" customHeight="1" spans="1:5">
      <c r="A39" s="276" t="s">
        <v>46</v>
      </c>
      <c r="B39" s="279">
        <v>92000</v>
      </c>
      <c r="C39" s="206">
        <f>91923-1796</f>
        <v>90127</v>
      </c>
      <c r="D39" s="279">
        <f t="shared" si="0"/>
        <v>-1873</v>
      </c>
      <c r="E39" s="196"/>
    </row>
    <row r="40" ht="35" customHeight="1" spans="1:5">
      <c r="A40" s="276" t="s">
        <v>47</v>
      </c>
      <c r="B40" s="279">
        <v>42828</v>
      </c>
      <c r="C40" s="206">
        <v>46787</v>
      </c>
      <c r="D40" s="279">
        <f t="shared" si="0"/>
        <v>3959</v>
      </c>
      <c r="E40" s="196"/>
    </row>
    <row r="41" ht="20.1" customHeight="1" spans="1:5">
      <c r="A41" s="276" t="s">
        <v>48</v>
      </c>
      <c r="B41" s="279">
        <v>14216</v>
      </c>
      <c r="C41" s="206">
        <f>C42+C43</f>
        <v>22460</v>
      </c>
      <c r="D41" s="279">
        <f t="shared" si="0"/>
        <v>8244</v>
      </c>
      <c r="E41" s="196"/>
    </row>
    <row r="42" ht="20.1" customHeight="1" spans="1:5">
      <c r="A42" s="276" t="s">
        <v>49</v>
      </c>
      <c r="B42" s="279">
        <v>1796</v>
      </c>
      <c r="C42" s="206">
        <v>1796</v>
      </c>
      <c r="D42" s="279">
        <f t="shared" si="0"/>
        <v>0</v>
      </c>
      <c r="E42" s="196"/>
    </row>
    <row r="43" ht="40" customHeight="1" spans="1:5">
      <c r="A43" s="276" t="s">
        <v>50</v>
      </c>
      <c r="B43" s="279">
        <v>12420</v>
      </c>
      <c r="C43" s="206">
        <v>20664</v>
      </c>
      <c r="D43" s="279">
        <f t="shared" si="0"/>
        <v>8244</v>
      </c>
      <c r="E43" s="196"/>
    </row>
    <row r="44" ht="20.1" customHeight="1" spans="1:5">
      <c r="A44" s="275" t="s">
        <v>51</v>
      </c>
      <c r="B44" s="281"/>
      <c r="C44" s="282"/>
      <c r="D44" s="279">
        <f t="shared" ref="D44:D56" si="1">C44-B44</f>
        <v>0</v>
      </c>
      <c r="E44" s="196"/>
    </row>
    <row r="45" ht="20.1" customHeight="1" spans="1:5">
      <c r="A45" s="275" t="s">
        <v>52</v>
      </c>
      <c r="B45" s="274">
        <v>21046</v>
      </c>
      <c r="C45" s="279">
        <v>22858</v>
      </c>
      <c r="D45" s="279">
        <f t="shared" si="1"/>
        <v>1812</v>
      </c>
      <c r="E45" s="196"/>
    </row>
    <row r="46" ht="20.1" customHeight="1" spans="1:5">
      <c r="A46" s="275" t="s">
        <v>53</v>
      </c>
      <c r="B46" s="274">
        <f>B47+B48+B49</f>
        <v>1031</v>
      </c>
      <c r="C46" s="279">
        <f>C47+C48</f>
        <v>12379</v>
      </c>
      <c r="D46" s="279">
        <f t="shared" si="1"/>
        <v>11348</v>
      </c>
      <c r="E46" s="196"/>
    </row>
    <row r="47" ht="20.1" customHeight="1" spans="1:5">
      <c r="A47" s="276" t="s">
        <v>54</v>
      </c>
      <c r="B47" s="279">
        <v>977</v>
      </c>
      <c r="C47" s="279">
        <f>'2024年连山壮族瑶族自治县县级一般公共预算收支调整总表'!C21</f>
        <v>12240</v>
      </c>
      <c r="D47" s="279">
        <f t="shared" si="1"/>
        <v>11263</v>
      </c>
      <c r="E47" s="196"/>
    </row>
    <row r="48" ht="20.1" customHeight="1" spans="1:5">
      <c r="A48" s="276" t="s">
        <v>55</v>
      </c>
      <c r="B48" s="279">
        <v>54</v>
      </c>
      <c r="C48" s="279">
        <v>139</v>
      </c>
      <c r="D48" s="279">
        <f t="shared" si="1"/>
        <v>85</v>
      </c>
      <c r="E48" s="196"/>
    </row>
    <row r="49" ht="20.1" hidden="1" customHeight="1" spans="1:5">
      <c r="A49" s="276" t="s">
        <v>56</v>
      </c>
      <c r="B49" s="281"/>
      <c r="C49" s="279"/>
      <c r="D49" s="279">
        <f t="shared" si="1"/>
        <v>0</v>
      </c>
      <c r="E49" s="196"/>
    </row>
    <row r="50" ht="20.1" customHeight="1" spans="1:5">
      <c r="A50" s="202" t="s">
        <v>57</v>
      </c>
      <c r="B50" s="274">
        <f>B51+B52+B53</f>
        <v>1080</v>
      </c>
      <c r="C50" s="279">
        <v>1200</v>
      </c>
      <c r="D50" s="279">
        <f t="shared" si="1"/>
        <v>120</v>
      </c>
      <c r="E50" s="196"/>
    </row>
    <row r="51" ht="20.1" customHeight="1" spans="1:5">
      <c r="A51" s="209" t="s">
        <v>58</v>
      </c>
      <c r="B51" s="14">
        <v>1080</v>
      </c>
      <c r="C51" s="279">
        <v>1200</v>
      </c>
      <c r="D51" s="279">
        <f t="shared" si="1"/>
        <v>120</v>
      </c>
      <c r="E51" s="196"/>
    </row>
    <row r="52" ht="20.1" hidden="1" customHeight="1" spans="1:5">
      <c r="A52" s="209" t="s">
        <v>59</v>
      </c>
      <c r="B52" s="281"/>
      <c r="C52" s="279"/>
      <c r="D52" s="279">
        <f t="shared" si="1"/>
        <v>0</v>
      </c>
      <c r="E52" s="196"/>
    </row>
    <row r="53" ht="20.1" hidden="1" customHeight="1" spans="1:5">
      <c r="A53" s="209" t="s">
        <v>60</v>
      </c>
      <c r="B53" s="281"/>
      <c r="C53" s="279"/>
      <c r="D53" s="279">
        <f t="shared" si="1"/>
        <v>0</v>
      </c>
      <c r="E53" s="196"/>
    </row>
    <row r="54" ht="20.1" customHeight="1" spans="1:5">
      <c r="A54" s="275" t="s">
        <v>61</v>
      </c>
      <c r="B54" s="12">
        <v>10950</v>
      </c>
      <c r="C54" s="279">
        <v>1050</v>
      </c>
      <c r="D54" s="279">
        <f t="shared" si="1"/>
        <v>-9900</v>
      </c>
      <c r="E54" s="196"/>
    </row>
    <row r="55" ht="20.1" customHeight="1" spans="1:5">
      <c r="A55" s="275" t="s">
        <v>62</v>
      </c>
      <c r="B55" s="283"/>
      <c r="C55" s="279"/>
      <c r="D55" s="279">
        <f t="shared" si="1"/>
        <v>0</v>
      </c>
      <c r="E55" s="196"/>
    </row>
    <row r="56" ht="20.1" customHeight="1" spans="1:5">
      <c r="A56" s="284" t="s">
        <v>63</v>
      </c>
      <c r="B56" s="246">
        <f>B5+B37+B45+B46+B50+B54</f>
        <v>208675</v>
      </c>
      <c r="C56" s="246">
        <f>C5+C37+C45+C46+C50+C54</f>
        <v>222385</v>
      </c>
      <c r="D56" s="279">
        <f t="shared" si="1"/>
        <v>13710</v>
      </c>
      <c r="E56" s="196"/>
    </row>
  </sheetData>
  <mergeCells count="1">
    <mergeCell ref="A2:D2"/>
  </mergeCells>
  <printOptions horizontalCentered="1"/>
  <pageMargins left="0.708333333333333" right="0.511805555555556" top="0.590277777777778" bottom="0.786805555555556" header="0.511805555555556" footer="0.511805555555556"/>
  <pageSetup paperSize="9" scale="96" fitToHeight="0" orientation="portrait"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4" tint="0.8"/>
    <pageSetUpPr fitToPage="1"/>
  </sheetPr>
  <dimension ref="A1:XFC1324"/>
  <sheetViews>
    <sheetView view="pageBreakPreview" zoomScaleNormal="100" zoomScaleSheetLayoutView="100" workbookViewId="0">
      <pane ySplit="5" topLeftCell="A6" activePane="bottomLeft" state="frozen"/>
      <selection/>
      <selection pane="bottomLeft" activeCell="A6" sqref="$A6:$XFD6"/>
    </sheetView>
  </sheetViews>
  <sheetFormatPr defaultColWidth="9" defaultRowHeight="12.75"/>
  <cols>
    <col min="1" max="1" width="15.1428571428571" style="93" customWidth="1"/>
    <col min="2" max="2" width="52.4285714285714" style="91" customWidth="1"/>
    <col min="3" max="3" width="16.7142857142857" style="227" customWidth="1"/>
    <col min="4" max="4" width="16.7142857142857" style="228" customWidth="1"/>
    <col min="5" max="5" width="16.7142857142857" style="227" customWidth="1"/>
    <col min="6" max="7" width="9.14285714285714" style="91"/>
    <col min="8" max="8" width="9.14285714285714" style="91" hidden="1" customWidth="1"/>
    <col min="9" max="9" width="12.8571428571429" style="229" hidden="1" customWidth="1"/>
    <col min="10" max="249" width="9.14285714285714" style="91"/>
    <col min="250" max="16383" width="9" style="93"/>
  </cols>
  <sheetData>
    <row r="1" ht="14.25" spans="1:5">
      <c r="A1" s="5" t="s">
        <v>64</v>
      </c>
      <c r="C1" s="230"/>
      <c r="D1" s="231"/>
      <c r="E1" s="230"/>
    </row>
    <row r="2" ht="48" customHeight="1" spans="1:5">
      <c r="A2" s="91"/>
      <c r="B2" s="232" t="s">
        <v>65</v>
      </c>
      <c r="C2" s="233"/>
      <c r="D2" s="234"/>
      <c r="E2" s="233"/>
    </row>
    <row r="3" ht="19.9" customHeight="1" spans="1:5">
      <c r="A3" s="91"/>
      <c r="B3" s="235"/>
      <c r="C3" s="236"/>
      <c r="D3" s="237"/>
      <c r="E3" s="236" t="s">
        <v>7</v>
      </c>
    </row>
    <row r="4" s="222" customFormat="1" ht="28.15" customHeight="1" spans="1:9">
      <c r="A4" s="238" t="s">
        <v>66</v>
      </c>
      <c r="B4" s="239" t="s">
        <v>67</v>
      </c>
      <c r="C4" s="240" t="s">
        <v>9</v>
      </c>
      <c r="D4" s="241" t="s">
        <v>68</v>
      </c>
      <c r="E4" s="240" t="s">
        <v>11</v>
      </c>
      <c r="I4" s="252" t="s">
        <v>9</v>
      </c>
    </row>
    <row r="5" s="222" customFormat="1" ht="28.15" customHeight="1" spans="1:9">
      <c r="A5" s="238"/>
      <c r="B5" s="242" t="s">
        <v>69</v>
      </c>
      <c r="C5" s="243">
        <f>C6+C238+C278+C297+C387+C439+C495+C552+C679+C752+C831+C854+C961+C1019+C1083+C1103+C1133+C1143+C1188+C1208+C1252+C1303+C1308+C1320+C1302</f>
        <v>202931</v>
      </c>
      <c r="D5" s="243">
        <f>D6+D238+D278+D297+D387+D439+D495+D552+D679+D752+D831+D854+D961+D1019+D1083+D1103+D1133+D1143+D1188+D1208+D1252+D1303+D1308+D1320+D1302</f>
        <v>185214</v>
      </c>
      <c r="E5" s="243">
        <f>D5-C5</f>
        <v>-17717</v>
      </c>
      <c r="I5" s="253"/>
    </row>
    <row r="6" ht="25.9" customHeight="1" spans="1:9">
      <c r="A6" s="244">
        <v>201</v>
      </c>
      <c r="B6" s="245" t="s">
        <v>70</v>
      </c>
      <c r="C6" s="246">
        <f>SUM(C7,C19,C28,C39,C50,C61,C72,C80,C89,C102,C111,C122,C134,C141,C149,C155,C162,C169,C176,C183,C190,C198,C204,C210,C217,C235)</f>
        <v>34590</v>
      </c>
      <c r="D6" s="246">
        <v>29230</v>
      </c>
      <c r="E6" s="243">
        <f t="shared" ref="E6:E69" si="0">D6-C6</f>
        <v>-5360</v>
      </c>
      <c r="I6" s="254" t="e">
        <v>#N/A</v>
      </c>
    </row>
    <row r="7" ht="25.9" customHeight="1" spans="1:9">
      <c r="A7" s="244">
        <v>20101</v>
      </c>
      <c r="B7" s="245" t="s">
        <v>71</v>
      </c>
      <c r="C7" s="247">
        <f>SUM(C8:C18)</f>
        <v>1026</v>
      </c>
      <c r="D7" s="247">
        <v>852</v>
      </c>
      <c r="E7" s="243">
        <f t="shared" si="0"/>
        <v>-174</v>
      </c>
      <c r="I7" s="254" t="e">
        <v>#N/A</v>
      </c>
    </row>
    <row r="8" ht="25.9" customHeight="1" spans="1:9">
      <c r="A8" s="244">
        <v>2010101</v>
      </c>
      <c r="B8" s="244" t="s">
        <v>72</v>
      </c>
      <c r="C8" s="248">
        <v>649</v>
      </c>
      <c r="D8" s="249">
        <v>573</v>
      </c>
      <c r="E8" s="243">
        <f t="shared" si="0"/>
        <v>-76</v>
      </c>
      <c r="I8" s="255">
        <v>648.6129</v>
      </c>
    </row>
    <row r="9" ht="25.9" customHeight="1" spans="1:9">
      <c r="A9" s="244">
        <v>2010102</v>
      </c>
      <c r="B9" s="244" t="s">
        <v>73</v>
      </c>
      <c r="C9" s="248"/>
      <c r="D9" s="249"/>
      <c r="E9" s="243">
        <f t="shared" si="0"/>
        <v>0</v>
      </c>
      <c r="I9" s="254" t="e">
        <v>#N/A</v>
      </c>
    </row>
    <row r="10" ht="25.9" customHeight="1" spans="1:9">
      <c r="A10" s="244">
        <v>2010103</v>
      </c>
      <c r="B10" s="244" t="s">
        <v>74</v>
      </c>
      <c r="C10" s="248"/>
      <c r="D10" s="249"/>
      <c r="E10" s="243">
        <f t="shared" si="0"/>
        <v>0</v>
      </c>
      <c r="I10" s="254" t="e">
        <v>#N/A</v>
      </c>
    </row>
    <row r="11" ht="25.9" customHeight="1" spans="1:9">
      <c r="A11" s="244">
        <v>2010104</v>
      </c>
      <c r="B11" s="244" t="s">
        <v>75</v>
      </c>
      <c r="C11" s="248">
        <v>55</v>
      </c>
      <c r="D11" s="249">
        <v>31</v>
      </c>
      <c r="E11" s="243">
        <f t="shared" si="0"/>
        <v>-24</v>
      </c>
      <c r="I11" s="255">
        <v>55</v>
      </c>
    </row>
    <row r="12" ht="25.9" customHeight="1" spans="1:9">
      <c r="A12" s="244">
        <v>2010105</v>
      </c>
      <c r="B12" s="244" t="s">
        <v>76</v>
      </c>
      <c r="C12" s="248"/>
      <c r="D12" s="249"/>
      <c r="E12" s="243">
        <f t="shared" si="0"/>
        <v>0</v>
      </c>
      <c r="I12" s="254" t="e">
        <v>#N/A</v>
      </c>
    </row>
    <row r="13" ht="25.9" customHeight="1" spans="1:9">
      <c r="A13" s="244">
        <v>2010106</v>
      </c>
      <c r="B13" s="244" t="s">
        <v>77</v>
      </c>
      <c r="C13" s="248"/>
      <c r="D13" s="249"/>
      <c r="E13" s="243">
        <f t="shared" si="0"/>
        <v>0</v>
      </c>
      <c r="I13" s="254" t="e">
        <v>#N/A</v>
      </c>
    </row>
    <row r="14" ht="25.9" customHeight="1" spans="1:9">
      <c r="A14" s="244">
        <v>2010107</v>
      </c>
      <c r="B14" s="244" t="s">
        <v>78</v>
      </c>
      <c r="C14" s="248"/>
      <c r="D14" s="250"/>
      <c r="E14" s="243">
        <f t="shared" si="0"/>
        <v>0</v>
      </c>
      <c r="I14" s="254" t="e">
        <v>#N/A</v>
      </c>
    </row>
    <row r="15" ht="25.9" customHeight="1" spans="1:9">
      <c r="A15" s="244">
        <v>2010108</v>
      </c>
      <c r="B15" s="244" t="s">
        <v>79</v>
      </c>
      <c r="C15" s="248">
        <v>66</v>
      </c>
      <c r="D15" s="249">
        <v>23</v>
      </c>
      <c r="E15" s="243">
        <f t="shared" si="0"/>
        <v>-43</v>
      </c>
      <c r="I15" s="255">
        <v>66.03</v>
      </c>
    </row>
    <row r="16" ht="25.9" customHeight="1" spans="1:9">
      <c r="A16" s="244">
        <v>2010109</v>
      </c>
      <c r="B16" s="244" t="s">
        <v>80</v>
      </c>
      <c r="C16" s="248"/>
      <c r="D16" s="249"/>
      <c r="E16" s="243">
        <f t="shared" si="0"/>
        <v>0</v>
      </c>
      <c r="I16" s="254" t="e">
        <v>#N/A</v>
      </c>
    </row>
    <row r="17" ht="25.9" customHeight="1" spans="1:9">
      <c r="A17" s="244">
        <v>2010150</v>
      </c>
      <c r="B17" s="244" t="s">
        <v>81</v>
      </c>
      <c r="C17" s="248"/>
      <c r="D17" s="249"/>
      <c r="E17" s="243">
        <f t="shared" si="0"/>
        <v>0</v>
      </c>
      <c r="I17" s="254" t="e">
        <v>#N/A</v>
      </c>
    </row>
    <row r="18" ht="25.9" customHeight="1" spans="1:9">
      <c r="A18" s="244">
        <v>2010199</v>
      </c>
      <c r="B18" s="244" t="s">
        <v>82</v>
      </c>
      <c r="C18" s="248">
        <v>256</v>
      </c>
      <c r="D18" s="249">
        <v>225</v>
      </c>
      <c r="E18" s="243">
        <f t="shared" si="0"/>
        <v>-31</v>
      </c>
      <c r="I18" s="255">
        <v>255.5309</v>
      </c>
    </row>
    <row r="19" ht="25.9" customHeight="1" spans="1:9">
      <c r="A19" s="244">
        <v>20102</v>
      </c>
      <c r="B19" s="245" t="s">
        <v>83</v>
      </c>
      <c r="C19" s="246">
        <f>SUM(C20:C27)</f>
        <v>521</v>
      </c>
      <c r="D19" s="246">
        <v>583</v>
      </c>
      <c r="E19" s="243">
        <f t="shared" si="0"/>
        <v>62</v>
      </c>
      <c r="I19" s="254" t="e">
        <v>#N/A</v>
      </c>
    </row>
    <row r="20" ht="25.9" customHeight="1" spans="1:9">
      <c r="A20" s="244">
        <v>2010201</v>
      </c>
      <c r="B20" s="244" t="s">
        <v>72</v>
      </c>
      <c r="C20" s="248">
        <v>458</v>
      </c>
      <c r="D20" s="249">
        <v>408</v>
      </c>
      <c r="E20" s="243">
        <f t="shared" si="0"/>
        <v>-50</v>
      </c>
      <c r="I20" s="255">
        <v>458.1178</v>
      </c>
    </row>
    <row r="21" ht="25.9" customHeight="1" spans="1:9">
      <c r="A21" s="244">
        <v>2010202</v>
      </c>
      <c r="B21" s="244" t="s">
        <v>73</v>
      </c>
      <c r="C21" s="248">
        <v>12</v>
      </c>
      <c r="D21" s="249">
        <v>69</v>
      </c>
      <c r="E21" s="243">
        <f t="shared" si="0"/>
        <v>57</v>
      </c>
      <c r="I21" s="255">
        <v>11.583</v>
      </c>
    </row>
    <row r="22" ht="25.9" customHeight="1" spans="1:9">
      <c r="A22" s="244">
        <v>2010203</v>
      </c>
      <c r="B22" s="244" t="s">
        <v>74</v>
      </c>
      <c r="C22" s="248"/>
      <c r="D22" s="249"/>
      <c r="E22" s="243">
        <f t="shared" si="0"/>
        <v>0</v>
      </c>
      <c r="I22" s="254" t="e">
        <v>#N/A</v>
      </c>
    </row>
    <row r="23" ht="25.9" customHeight="1" spans="1:9">
      <c r="A23" s="244">
        <v>2010204</v>
      </c>
      <c r="B23" s="244" t="s">
        <v>84</v>
      </c>
      <c r="C23" s="248">
        <v>18</v>
      </c>
      <c r="D23" s="249">
        <v>15</v>
      </c>
      <c r="E23" s="243">
        <f t="shared" si="0"/>
        <v>-3</v>
      </c>
      <c r="I23" s="255">
        <v>18</v>
      </c>
    </row>
    <row r="24" ht="25.9" customHeight="1" spans="1:9">
      <c r="A24" s="244">
        <v>2010205</v>
      </c>
      <c r="B24" s="244" t="s">
        <v>85</v>
      </c>
      <c r="C24" s="248">
        <v>12</v>
      </c>
      <c r="D24" s="249">
        <v>10</v>
      </c>
      <c r="E24" s="243">
        <f t="shared" si="0"/>
        <v>-2</v>
      </c>
      <c r="I24" s="255">
        <v>12.051</v>
      </c>
    </row>
    <row r="25" ht="25.9" customHeight="1" spans="1:9">
      <c r="A25" s="244">
        <v>2010206</v>
      </c>
      <c r="B25" s="244" t="s">
        <v>86</v>
      </c>
      <c r="C25" s="248">
        <v>13</v>
      </c>
      <c r="D25" s="249">
        <v>12</v>
      </c>
      <c r="E25" s="243">
        <f t="shared" si="0"/>
        <v>-1</v>
      </c>
      <c r="I25" s="255">
        <v>13.208</v>
      </c>
    </row>
    <row r="26" ht="25.9" customHeight="1" spans="1:9">
      <c r="A26" s="244">
        <v>2010250</v>
      </c>
      <c r="B26" s="244" t="s">
        <v>81</v>
      </c>
      <c r="C26" s="248"/>
      <c r="D26" s="249"/>
      <c r="E26" s="243">
        <f t="shared" si="0"/>
        <v>0</v>
      </c>
      <c r="I26" s="254" t="e">
        <v>#N/A</v>
      </c>
    </row>
    <row r="27" ht="25.9" customHeight="1" spans="1:9">
      <c r="A27" s="244">
        <v>2010299</v>
      </c>
      <c r="B27" s="244" t="s">
        <v>87</v>
      </c>
      <c r="C27" s="248">
        <v>8</v>
      </c>
      <c r="D27" s="249">
        <v>69</v>
      </c>
      <c r="E27" s="243">
        <f t="shared" si="0"/>
        <v>61</v>
      </c>
      <c r="I27" s="255">
        <v>8.184</v>
      </c>
    </row>
    <row r="28" ht="25.9" customHeight="1" spans="1:9">
      <c r="A28" s="244">
        <v>20103</v>
      </c>
      <c r="B28" s="245" t="s">
        <v>88</v>
      </c>
      <c r="C28" s="246">
        <f>SUM(C29:C38)</f>
        <v>10460</v>
      </c>
      <c r="D28" s="246">
        <v>9543</v>
      </c>
      <c r="E28" s="243">
        <f t="shared" si="0"/>
        <v>-917</v>
      </c>
      <c r="I28" s="254" t="e">
        <v>#N/A</v>
      </c>
    </row>
    <row r="29" ht="25.9" customHeight="1" spans="1:9">
      <c r="A29" s="244">
        <v>2010301</v>
      </c>
      <c r="B29" s="244" t="s">
        <v>72</v>
      </c>
      <c r="C29" s="248">
        <v>9846</v>
      </c>
      <c r="D29" s="249">
        <v>8998</v>
      </c>
      <c r="E29" s="243">
        <f t="shared" si="0"/>
        <v>-848</v>
      </c>
      <c r="I29" s="255">
        <v>9846.0722</v>
      </c>
    </row>
    <row r="30" ht="25.9" customHeight="1" spans="1:9">
      <c r="A30" s="244">
        <v>2010302</v>
      </c>
      <c r="B30" s="244" t="s">
        <v>73</v>
      </c>
      <c r="C30" s="248"/>
      <c r="D30" s="249"/>
      <c r="E30" s="243">
        <f t="shared" si="0"/>
        <v>0</v>
      </c>
      <c r="I30" s="254" t="e">
        <v>#N/A</v>
      </c>
    </row>
    <row r="31" ht="25.9" customHeight="1" spans="1:9">
      <c r="A31" s="244">
        <v>2010303</v>
      </c>
      <c r="B31" s="244" t="s">
        <v>74</v>
      </c>
      <c r="C31" s="248"/>
      <c r="D31" s="249"/>
      <c r="E31" s="243">
        <f t="shared" si="0"/>
        <v>0</v>
      </c>
      <c r="I31" s="254" t="e">
        <v>#N/A</v>
      </c>
    </row>
    <row r="32" ht="25.9" customHeight="1" spans="1:9">
      <c r="A32" s="244">
        <v>2010304</v>
      </c>
      <c r="B32" s="244" t="s">
        <v>89</v>
      </c>
      <c r="C32" s="248"/>
      <c r="D32" s="249"/>
      <c r="E32" s="243">
        <f t="shared" si="0"/>
        <v>0</v>
      </c>
      <c r="I32" s="254" t="e">
        <v>#N/A</v>
      </c>
    </row>
    <row r="33" ht="25.9" customHeight="1" spans="1:9">
      <c r="A33" s="244">
        <v>2010305</v>
      </c>
      <c r="B33" s="244" t="s">
        <v>90</v>
      </c>
      <c r="C33" s="248"/>
      <c r="D33" s="249"/>
      <c r="E33" s="243">
        <f t="shared" si="0"/>
        <v>0</v>
      </c>
      <c r="I33" s="254" t="e">
        <v>#N/A</v>
      </c>
    </row>
    <row r="34" ht="25.9" customHeight="1" spans="1:9">
      <c r="A34" s="244">
        <v>2010306</v>
      </c>
      <c r="B34" s="244" t="s">
        <v>91</v>
      </c>
      <c r="C34" s="248"/>
      <c r="D34" s="249"/>
      <c r="E34" s="243">
        <f t="shared" si="0"/>
        <v>0</v>
      </c>
      <c r="I34" s="254" t="e">
        <v>#N/A</v>
      </c>
    </row>
    <row r="35" ht="25.9" customHeight="1" spans="1:9">
      <c r="A35" s="244">
        <v>2010308</v>
      </c>
      <c r="B35" s="244" t="s">
        <v>92</v>
      </c>
      <c r="C35" s="248"/>
      <c r="D35" s="249"/>
      <c r="E35" s="243">
        <f t="shared" si="0"/>
        <v>0</v>
      </c>
      <c r="I35" s="254" t="e">
        <v>#N/A</v>
      </c>
    </row>
    <row r="36" ht="25.9" customHeight="1" spans="1:9">
      <c r="A36" s="244">
        <v>2010309</v>
      </c>
      <c r="B36" s="244" t="s">
        <v>93</v>
      </c>
      <c r="C36" s="248"/>
      <c r="D36" s="249"/>
      <c r="E36" s="243">
        <f t="shared" si="0"/>
        <v>0</v>
      </c>
      <c r="I36" s="254" t="e">
        <v>#N/A</v>
      </c>
    </row>
    <row r="37" ht="25.9" customHeight="1" spans="1:9">
      <c r="A37" s="244">
        <v>2010350</v>
      </c>
      <c r="B37" s="244" t="s">
        <v>81</v>
      </c>
      <c r="C37" s="248">
        <v>232</v>
      </c>
      <c r="D37" s="249">
        <v>209</v>
      </c>
      <c r="E37" s="243">
        <f t="shared" si="0"/>
        <v>-23</v>
      </c>
      <c r="I37" s="255">
        <v>231.5971</v>
      </c>
    </row>
    <row r="38" ht="25.9" customHeight="1" spans="1:9">
      <c r="A38" s="244">
        <v>2010399</v>
      </c>
      <c r="B38" s="244" t="s">
        <v>94</v>
      </c>
      <c r="C38" s="248">
        <v>382</v>
      </c>
      <c r="D38" s="251">
        <v>336</v>
      </c>
      <c r="E38" s="243">
        <f t="shared" si="0"/>
        <v>-46</v>
      </c>
      <c r="I38" s="255">
        <v>381.5744</v>
      </c>
    </row>
    <row r="39" ht="25.9" customHeight="1" spans="1:9">
      <c r="A39" s="244">
        <v>20104</v>
      </c>
      <c r="B39" s="245" t="s">
        <v>95</v>
      </c>
      <c r="C39" s="246">
        <f>SUM(C40:C49)</f>
        <v>717</v>
      </c>
      <c r="D39" s="246">
        <v>801</v>
      </c>
      <c r="E39" s="243">
        <f t="shared" si="0"/>
        <v>84</v>
      </c>
      <c r="I39" s="254" t="e">
        <v>#N/A</v>
      </c>
    </row>
    <row r="40" ht="25.9" customHeight="1" spans="1:9">
      <c r="A40" s="244">
        <v>2010401</v>
      </c>
      <c r="B40" s="244" t="s">
        <v>72</v>
      </c>
      <c r="C40" s="248">
        <v>482</v>
      </c>
      <c r="D40" s="249">
        <v>519</v>
      </c>
      <c r="E40" s="243">
        <f t="shared" si="0"/>
        <v>37</v>
      </c>
      <c r="I40" s="255">
        <v>481.9929</v>
      </c>
    </row>
    <row r="41" ht="25.9" customHeight="1" spans="1:9">
      <c r="A41" s="244">
        <v>2010402</v>
      </c>
      <c r="B41" s="244" t="s">
        <v>73</v>
      </c>
      <c r="C41" s="248"/>
      <c r="D41" s="249"/>
      <c r="E41" s="243">
        <f t="shared" si="0"/>
        <v>0</v>
      </c>
      <c r="I41" s="254" t="e">
        <v>#N/A</v>
      </c>
    </row>
    <row r="42" ht="25.9" customHeight="1" spans="1:9">
      <c r="A42" s="244">
        <v>2010403</v>
      </c>
      <c r="B42" s="244" t="s">
        <v>74</v>
      </c>
      <c r="C42" s="248"/>
      <c r="D42" s="249"/>
      <c r="E42" s="243">
        <f t="shared" si="0"/>
        <v>0</v>
      </c>
      <c r="I42" s="254" t="e">
        <v>#N/A</v>
      </c>
    </row>
    <row r="43" ht="25.9" customHeight="1" spans="1:9">
      <c r="A43" s="244">
        <v>2010404</v>
      </c>
      <c r="B43" s="244" t="s">
        <v>96</v>
      </c>
      <c r="C43" s="248"/>
      <c r="D43" s="249"/>
      <c r="E43" s="243">
        <f t="shared" si="0"/>
        <v>0</v>
      </c>
      <c r="I43" s="254" t="e">
        <v>#N/A</v>
      </c>
    </row>
    <row r="44" ht="25.9" customHeight="1" spans="1:9">
      <c r="A44" s="244">
        <v>2010405</v>
      </c>
      <c r="B44" s="244" t="s">
        <v>97</v>
      </c>
      <c r="C44" s="248"/>
      <c r="D44" s="249"/>
      <c r="E44" s="243">
        <f t="shared" si="0"/>
        <v>0</v>
      </c>
      <c r="I44" s="254" t="e">
        <v>#N/A</v>
      </c>
    </row>
    <row r="45" ht="25.9" customHeight="1" spans="1:9">
      <c r="A45" s="244">
        <v>2010406</v>
      </c>
      <c r="B45" s="244" t="s">
        <v>98</v>
      </c>
      <c r="C45" s="248"/>
      <c r="D45" s="249"/>
      <c r="E45" s="243">
        <f t="shared" si="0"/>
        <v>0</v>
      </c>
      <c r="I45" s="254" t="e">
        <v>#N/A</v>
      </c>
    </row>
    <row r="46" ht="25.9" customHeight="1" spans="1:9">
      <c r="A46" s="244">
        <v>2010407</v>
      </c>
      <c r="B46" s="244" t="s">
        <v>99</v>
      </c>
      <c r="C46" s="248"/>
      <c r="D46" s="249"/>
      <c r="E46" s="243">
        <f t="shared" si="0"/>
        <v>0</v>
      </c>
      <c r="I46" s="254" t="e">
        <v>#N/A</v>
      </c>
    </row>
    <row r="47" ht="25.9" customHeight="1" spans="1:9">
      <c r="A47" s="244">
        <v>2010408</v>
      </c>
      <c r="B47" s="244" t="s">
        <v>100</v>
      </c>
      <c r="C47" s="248">
        <v>1</v>
      </c>
      <c r="D47" s="249">
        <v>1</v>
      </c>
      <c r="E47" s="243">
        <f t="shared" si="0"/>
        <v>0</v>
      </c>
      <c r="I47" s="255">
        <v>1.05</v>
      </c>
    </row>
    <row r="48" ht="25.9" customHeight="1" spans="1:9">
      <c r="A48" s="244">
        <v>2010450</v>
      </c>
      <c r="B48" s="244" t="s">
        <v>81</v>
      </c>
      <c r="C48" s="248"/>
      <c r="D48" s="249"/>
      <c r="E48" s="243">
        <f t="shared" si="0"/>
        <v>0</v>
      </c>
      <c r="I48" s="254" t="e">
        <v>#N/A</v>
      </c>
    </row>
    <row r="49" ht="25.9" customHeight="1" spans="1:9">
      <c r="A49" s="244">
        <v>2010499</v>
      </c>
      <c r="B49" s="244" t="s">
        <v>101</v>
      </c>
      <c r="C49" s="248">
        <v>234</v>
      </c>
      <c r="D49" s="249">
        <v>281</v>
      </c>
      <c r="E49" s="243">
        <f t="shared" si="0"/>
        <v>47</v>
      </c>
      <c r="I49" s="255">
        <v>233.936</v>
      </c>
    </row>
    <row r="50" ht="25.9" customHeight="1" spans="1:9">
      <c r="A50" s="244">
        <v>20105</v>
      </c>
      <c r="B50" s="245" t="s">
        <v>102</v>
      </c>
      <c r="C50" s="246">
        <f>SUM(C51:C60)</f>
        <v>331</v>
      </c>
      <c r="D50" s="246">
        <v>260</v>
      </c>
      <c r="E50" s="243">
        <f t="shared" si="0"/>
        <v>-71</v>
      </c>
      <c r="I50" s="254" t="e">
        <v>#N/A</v>
      </c>
    </row>
    <row r="51" ht="25.9" customHeight="1" spans="1:9">
      <c r="A51" s="244">
        <v>2010501</v>
      </c>
      <c r="B51" s="244" t="s">
        <v>72</v>
      </c>
      <c r="C51" s="248">
        <v>239</v>
      </c>
      <c r="D51" s="249">
        <v>188</v>
      </c>
      <c r="E51" s="243">
        <f t="shared" si="0"/>
        <v>-51</v>
      </c>
      <c r="I51" s="255">
        <v>239.2282</v>
      </c>
    </row>
    <row r="52" ht="25.9" customHeight="1" spans="1:9">
      <c r="A52" s="244">
        <v>2010502</v>
      </c>
      <c r="B52" s="244" t="s">
        <v>73</v>
      </c>
      <c r="C52" s="248"/>
      <c r="D52" s="249"/>
      <c r="E52" s="243">
        <f t="shared" si="0"/>
        <v>0</v>
      </c>
      <c r="I52" s="254" t="e">
        <v>#N/A</v>
      </c>
    </row>
    <row r="53" ht="25.9" customHeight="1" spans="1:9">
      <c r="A53" s="244">
        <v>2010503</v>
      </c>
      <c r="B53" s="244" t="s">
        <v>74</v>
      </c>
      <c r="C53" s="248"/>
      <c r="D53" s="249"/>
      <c r="E53" s="243">
        <f t="shared" si="0"/>
        <v>0</v>
      </c>
      <c r="I53" s="254" t="e">
        <v>#N/A</v>
      </c>
    </row>
    <row r="54" ht="25.9" customHeight="1" spans="1:9">
      <c r="A54" s="244">
        <v>2010504</v>
      </c>
      <c r="B54" s="244" t="s">
        <v>103</v>
      </c>
      <c r="C54" s="248"/>
      <c r="D54" s="249"/>
      <c r="E54" s="243">
        <f t="shared" si="0"/>
        <v>0</v>
      </c>
      <c r="I54" s="254" t="e">
        <v>#N/A</v>
      </c>
    </row>
    <row r="55" ht="25.9" customHeight="1" spans="1:9">
      <c r="A55" s="244">
        <v>2010505</v>
      </c>
      <c r="B55" s="244" t="s">
        <v>104</v>
      </c>
      <c r="C55" s="248"/>
      <c r="D55" s="249"/>
      <c r="E55" s="243">
        <f t="shared" si="0"/>
        <v>0</v>
      </c>
      <c r="I55" s="254" t="e">
        <v>#N/A</v>
      </c>
    </row>
    <row r="56" ht="25.9" customHeight="1" spans="1:9">
      <c r="A56" s="244">
        <v>2010506</v>
      </c>
      <c r="B56" s="244" t="s">
        <v>105</v>
      </c>
      <c r="C56" s="248"/>
      <c r="D56" s="249"/>
      <c r="E56" s="243">
        <f t="shared" si="0"/>
        <v>0</v>
      </c>
      <c r="I56" s="254" t="e">
        <v>#N/A</v>
      </c>
    </row>
    <row r="57" ht="25.9" customHeight="1" spans="1:9">
      <c r="A57" s="244">
        <v>2010507</v>
      </c>
      <c r="B57" s="244" t="s">
        <v>106</v>
      </c>
      <c r="C57" s="248">
        <v>5</v>
      </c>
      <c r="D57" s="249">
        <v>12</v>
      </c>
      <c r="E57" s="243">
        <f t="shared" si="0"/>
        <v>7</v>
      </c>
      <c r="I57" s="255">
        <v>5</v>
      </c>
    </row>
    <row r="58" ht="25.9" customHeight="1" spans="1:9">
      <c r="A58" s="244">
        <v>2010508</v>
      </c>
      <c r="B58" s="244" t="s">
        <v>107</v>
      </c>
      <c r="C58" s="248">
        <v>87</v>
      </c>
      <c r="D58" s="249">
        <v>60</v>
      </c>
      <c r="E58" s="243">
        <f t="shared" si="0"/>
        <v>-27</v>
      </c>
      <c r="I58" s="255">
        <v>87</v>
      </c>
    </row>
    <row r="59" ht="25.9" customHeight="1" spans="1:9">
      <c r="A59" s="244">
        <v>2010550</v>
      </c>
      <c r="B59" s="244" t="s">
        <v>81</v>
      </c>
      <c r="C59" s="248"/>
      <c r="D59" s="249"/>
      <c r="E59" s="243">
        <f t="shared" si="0"/>
        <v>0</v>
      </c>
      <c r="I59" s="254" t="e">
        <v>#N/A</v>
      </c>
    </row>
    <row r="60" ht="25.9" customHeight="1" spans="1:9">
      <c r="A60" s="244">
        <v>2010599</v>
      </c>
      <c r="B60" s="244" t="s">
        <v>108</v>
      </c>
      <c r="C60" s="248"/>
      <c r="D60" s="249"/>
      <c r="E60" s="243">
        <f t="shared" si="0"/>
        <v>0</v>
      </c>
      <c r="I60" s="254" t="e">
        <v>#N/A</v>
      </c>
    </row>
    <row r="61" ht="25.9" customHeight="1" spans="1:9">
      <c r="A61" s="244">
        <v>20106</v>
      </c>
      <c r="B61" s="245" t="s">
        <v>109</v>
      </c>
      <c r="C61" s="246">
        <f>SUM(C62:C71)</f>
        <v>1534</v>
      </c>
      <c r="D61" s="246">
        <v>1126</v>
      </c>
      <c r="E61" s="243">
        <f t="shared" si="0"/>
        <v>-408</v>
      </c>
      <c r="I61" s="254" t="e">
        <v>#N/A</v>
      </c>
    </row>
    <row r="62" ht="25.9" customHeight="1" spans="1:9">
      <c r="A62" s="244">
        <v>2010601</v>
      </c>
      <c r="B62" s="244" t="s">
        <v>72</v>
      </c>
      <c r="C62" s="248">
        <v>967</v>
      </c>
      <c r="D62" s="249">
        <v>835</v>
      </c>
      <c r="E62" s="243">
        <f t="shared" si="0"/>
        <v>-132</v>
      </c>
      <c r="I62" s="255">
        <v>966.6615</v>
      </c>
    </row>
    <row r="63" ht="25.9" customHeight="1" spans="1:9">
      <c r="A63" s="244">
        <v>2010602</v>
      </c>
      <c r="B63" s="244" t="s">
        <v>73</v>
      </c>
      <c r="C63" s="248"/>
      <c r="D63" s="249"/>
      <c r="E63" s="243">
        <f t="shared" si="0"/>
        <v>0</v>
      </c>
      <c r="I63" s="254" t="e">
        <v>#N/A</v>
      </c>
    </row>
    <row r="64" ht="25.9" customHeight="1" spans="1:9">
      <c r="A64" s="244">
        <v>2010603</v>
      </c>
      <c r="B64" s="244" t="s">
        <v>74</v>
      </c>
      <c r="C64" s="248"/>
      <c r="D64" s="249"/>
      <c r="E64" s="243">
        <f t="shared" si="0"/>
        <v>0</v>
      </c>
      <c r="I64" s="254" t="e">
        <v>#N/A</v>
      </c>
    </row>
    <row r="65" ht="25.9" customHeight="1" spans="1:9">
      <c r="A65" s="244">
        <v>2010604</v>
      </c>
      <c r="B65" s="244" t="s">
        <v>110</v>
      </c>
      <c r="C65" s="248"/>
      <c r="D65" s="249"/>
      <c r="E65" s="243">
        <f t="shared" si="0"/>
        <v>0</v>
      </c>
      <c r="I65" s="254" t="e">
        <v>#N/A</v>
      </c>
    </row>
    <row r="66" ht="25.9" customHeight="1" spans="1:9">
      <c r="A66" s="244">
        <v>2010605</v>
      </c>
      <c r="B66" s="244" t="s">
        <v>111</v>
      </c>
      <c r="C66" s="248">
        <v>8</v>
      </c>
      <c r="D66" s="249">
        <v>3</v>
      </c>
      <c r="E66" s="243">
        <f t="shared" si="0"/>
        <v>-5</v>
      </c>
      <c r="I66" s="255">
        <v>8.1</v>
      </c>
    </row>
    <row r="67" ht="25.9" customHeight="1" spans="1:9">
      <c r="A67" s="244">
        <v>2010606</v>
      </c>
      <c r="B67" s="244" t="s">
        <v>112</v>
      </c>
      <c r="C67" s="248">
        <v>8</v>
      </c>
      <c r="D67" s="249">
        <v>6</v>
      </c>
      <c r="E67" s="243">
        <f t="shared" si="0"/>
        <v>-2</v>
      </c>
      <c r="I67" s="255">
        <v>8.424</v>
      </c>
    </row>
    <row r="68" ht="25.9" customHeight="1" spans="1:9">
      <c r="A68" s="244">
        <v>2010607</v>
      </c>
      <c r="B68" s="244" t="s">
        <v>113</v>
      </c>
      <c r="C68" s="248">
        <v>83</v>
      </c>
      <c r="D68" s="249">
        <v>26</v>
      </c>
      <c r="E68" s="243">
        <f t="shared" si="0"/>
        <v>-57</v>
      </c>
      <c r="I68" s="255">
        <v>82.908</v>
      </c>
    </row>
    <row r="69" ht="25.9" customHeight="1" spans="1:9">
      <c r="A69" s="244">
        <v>2010608</v>
      </c>
      <c r="B69" s="244" t="s">
        <v>114</v>
      </c>
      <c r="C69" s="248">
        <v>330</v>
      </c>
      <c r="D69" s="249">
        <v>154</v>
      </c>
      <c r="E69" s="243">
        <f t="shared" si="0"/>
        <v>-176</v>
      </c>
      <c r="I69" s="255">
        <v>330</v>
      </c>
    </row>
    <row r="70" ht="25.9" customHeight="1" spans="1:9">
      <c r="A70" s="244">
        <v>2010650</v>
      </c>
      <c r="B70" s="244" t="s">
        <v>81</v>
      </c>
      <c r="C70" s="248"/>
      <c r="D70" s="249"/>
      <c r="E70" s="243">
        <f t="shared" ref="E70:E133" si="1">D70-C70</f>
        <v>0</v>
      </c>
      <c r="I70" s="254" t="e">
        <v>#N/A</v>
      </c>
    </row>
    <row r="71" ht="25.9" customHeight="1" spans="1:9">
      <c r="A71" s="244">
        <v>2010699</v>
      </c>
      <c r="B71" s="244" t="s">
        <v>115</v>
      </c>
      <c r="C71" s="248">
        <v>138</v>
      </c>
      <c r="D71" s="249">
        <v>102</v>
      </c>
      <c r="E71" s="243">
        <f t="shared" si="1"/>
        <v>-36</v>
      </c>
      <c r="I71" s="255">
        <v>137.6205</v>
      </c>
    </row>
    <row r="72" ht="25.9" customHeight="1" spans="1:9">
      <c r="A72" s="244">
        <v>20107</v>
      </c>
      <c r="B72" s="245" t="s">
        <v>116</v>
      </c>
      <c r="C72" s="246">
        <f>SUM(C73:C79)</f>
        <v>955</v>
      </c>
      <c r="D72" s="246">
        <v>719</v>
      </c>
      <c r="E72" s="243">
        <f t="shared" si="1"/>
        <v>-236</v>
      </c>
      <c r="I72" s="254" t="e">
        <v>#N/A</v>
      </c>
    </row>
    <row r="73" ht="25.9" customHeight="1" spans="1:9">
      <c r="A73" s="244">
        <v>2010701</v>
      </c>
      <c r="B73" s="244" t="s">
        <v>72</v>
      </c>
      <c r="C73" s="248"/>
      <c r="D73" s="249"/>
      <c r="E73" s="243">
        <f t="shared" si="1"/>
        <v>0</v>
      </c>
      <c r="I73" s="254" t="e">
        <v>#N/A</v>
      </c>
    </row>
    <row r="74" ht="25.9" customHeight="1" spans="1:9">
      <c r="A74" s="244">
        <v>2010702</v>
      </c>
      <c r="B74" s="244" t="s">
        <v>73</v>
      </c>
      <c r="C74" s="248"/>
      <c r="D74" s="249"/>
      <c r="E74" s="243">
        <f t="shared" si="1"/>
        <v>0</v>
      </c>
      <c r="I74" s="254" t="e">
        <v>#N/A</v>
      </c>
    </row>
    <row r="75" ht="25.9" customHeight="1" spans="1:9">
      <c r="A75" s="244">
        <v>2010703</v>
      </c>
      <c r="B75" s="244" t="s">
        <v>74</v>
      </c>
      <c r="C75" s="248"/>
      <c r="D75" s="249"/>
      <c r="E75" s="243">
        <f t="shared" si="1"/>
        <v>0</v>
      </c>
      <c r="I75" s="254" t="e">
        <v>#N/A</v>
      </c>
    </row>
    <row r="76" ht="25.9" customHeight="1" spans="1:9">
      <c r="A76" s="244">
        <v>2010709</v>
      </c>
      <c r="B76" s="244" t="s">
        <v>113</v>
      </c>
      <c r="C76" s="248"/>
      <c r="D76" s="249"/>
      <c r="E76" s="243">
        <f t="shared" si="1"/>
        <v>0</v>
      </c>
      <c r="I76" s="254" t="e">
        <v>#N/A</v>
      </c>
    </row>
    <row r="77" ht="25.9" customHeight="1" spans="1:9">
      <c r="A77" s="244">
        <v>2010710</v>
      </c>
      <c r="B77" s="244" t="s">
        <v>117</v>
      </c>
      <c r="C77" s="248"/>
      <c r="D77" s="249"/>
      <c r="E77" s="243">
        <f t="shared" si="1"/>
        <v>0</v>
      </c>
      <c r="I77" s="254" t="e">
        <v>#N/A</v>
      </c>
    </row>
    <row r="78" ht="25.9" customHeight="1" spans="1:9">
      <c r="A78" s="244">
        <v>2010750</v>
      </c>
      <c r="B78" s="244" t="s">
        <v>81</v>
      </c>
      <c r="C78" s="248"/>
      <c r="D78" s="249"/>
      <c r="E78" s="243">
        <f t="shared" si="1"/>
        <v>0</v>
      </c>
      <c r="I78" s="254" t="e">
        <v>#N/A</v>
      </c>
    </row>
    <row r="79" ht="25.9" customHeight="1" spans="1:9">
      <c r="A79" s="244">
        <v>2010799</v>
      </c>
      <c r="B79" s="244" t="s">
        <v>118</v>
      </c>
      <c r="C79" s="248">
        <v>955</v>
      </c>
      <c r="D79" s="249">
        <v>719</v>
      </c>
      <c r="E79" s="243">
        <f t="shared" si="1"/>
        <v>-236</v>
      </c>
      <c r="I79" s="255">
        <v>955</v>
      </c>
    </row>
    <row r="80" ht="25.9" customHeight="1" spans="1:9">
      <c r="A80" s="244">
        <v>20108</v>
      </c>
      <c r="B80" s="245" t="s">
        <v>119</v>
      </c>
      <c r="C80" s="246">
        <f>SUM(C81:C88)</f>
        <v>228</v>
      </c>
      <c r="D80" s="246">
        <v>200</v>
      </c>
      <c r="E80" s="243">
        <f t="shared" si="1"/>
        <v>-28</v>
      </c>
      <c r="I80" s="254" t="e">
        <v>#N/A</v>
      </c>
    </row>
    <row r="81" ht="25.9" customHeight="1" spans="1:9">
      <c r="A81" s="244">
        <v>2010801</v>
      </c>
      <c r="B81" s="244" t="s">
        <v>72</v>
      </c>
      <c r="C81" s="248">
        <v>222</v>
      </c>
      <c r="D81" s="249">
        <v>193</v>
      </c>
      <c r="E81" s="243">
        <f t="shared" si="1"/>
        <v>-29</v>
      </c>
      <c r="I81" s="255">
        <v>222.3137</v>
      </c>
    </row>
    <row r="82" ht="25.9" customHeight="1" spans="1:9">
      <c r="A82" s="244">
        <v>2010802</v>
      </c>
      <c r="B82" s="244" t="s">
        <v>73</v>
      </c>
      <c r="C82" s="248"/>
      <c r="D82" s="249"/>
      <c r="E82" s="243">
        <f t="shared" si="1"/>
        <v>0</v>
      </c>
      <c r="I82" s="254" t="e">
        <v>#N/A</v>
      </c>
    </row>
    <row r="83" ht="25.9" customHeight="1" spans="1:9">
      <c r="A83" s="244">
        <v>2010803</v>
      </c>
      <c r="B83" s="244" t="s">
        <v>74</v>
      </c>
      <c r="C83" s="248"/>
      <c r="D83" s="249"/>
      <c r="E83" s="243">
        <f t="shared" si="1"/>
        <v>0</v>
      </c>
      <c r="I83" s="254" t="e">
        <v>#N/A</v>
      </c>
    </row>
    <row r="84" ht="25.9" customHeight="1" spans="1:9">
      <c r="A84" s="244">
        <v>2010804</v>
      </c>
      <c r="B84" s="244" t="s">
        <v>120</v>
      </c>
      <c r="C84" s="248">
        <v>6</v>
      </c>
      <c r="D84" s="249">
        <v>7</v>
      </c>
      <c r="E84" s="243">
        <f t="shared" si="1"/>
        <v>1</v>
      </c>
      <c r="I84" s="255">
        <v>6</v>
      </c>
    </row>
    <row r="85" ht="25.9" customHeight="1" spans="1:9">
      <c r="A85" s="244">
        <v>2010805</v>
      </c>
      <c r="B85" s="244" t="s">
        <v>121</v>
      </c>
      <c r="C85" s="248"/>
      <c r="D85" s="249"/>
      <c r="E85" s="243">
        <f t="shared" si="1"/>
        <v>0</v>
      </c>
      <c r="I85" s="254" t="e">
        <v>#N/A</v>
      </c>
    </row>
    <row r="86" ht="25.9" customHeight="1" spans="1:9">
      <c r="A86" s="244">
        <v>2010806</v>
      </c>
      <c r="B86" s="244" t="s">
        <v>113</v>
      </c>
      <c r="C86" s="248"/>
      <c r="D86" s="249"/>
      <c r="E86" s="243">
        <f t="shared" si="1"/>
        <v>0</v>
      </c>
      <c r="I86" s="254" t="e">
        <v>#N/A</v>
      </c>
    </row>
    <row r="87" ht="25.9" customHeight="1" spans="1:9">
      <c r="A87" s="244">
        <v>2010850</v>
      </c>
      <c r="B87" s="244" t="s">
        <v>81</v>
      </c>
      <c r="C87" s="248"/>
      <c r="D87" s="249"/>
      <c r="E87" s="243">
        <f t="shared" si="1"/>
        <v>0</v>
      </c>
      <c r="I87" s="254" t="e">
        <v>#N/A</v>
      </c>
    </row>
    <row r="88" ht="25.9" customHeight="1" spans="1:9">
      <c r="A88" s="244">
        <v>2010899</v>
      </c>
      <c r="B88" s="244" t="s">
        <v>122</v>
      </c>
      <c r="C88" s="248"/>
      <c r="D88" s="249"/>
      <c r="E88" s="243">
        <f t="shared" si="1"/>
        <v>0</v>
      </c>
      <c r="I88" s="254" t="e">
        <v>#N/A</v>
      </c>
    </row>
    <row r="89" ht="25.9" customHeight="1" spans="1:9">
      <c r="A89" s="244">
        <v>20109</v>
      </c>
      <c r="B89" s="245" t="s">
        <v>123</v>
      </c>
      <c r="C89" s="246">
        <f>SUM(C90:C101)</f>
        <v>0</v>
      </c>
      <c r="D89" s="246"/>
      <c r="E89" s="243">
        <f t="shared" si="1"/>
        <v>0</v>
      </c>
      <c r="I89" s="254" t="e">
        <v>#N/A</v>
      </c>
    </row>
    <row r="90" ht="25.9" customHeight="1" spans="1:9">
      <c r="A90" s="244">
        <v>2010901</v>
      </c>
      <c r="B90" s="244" t="s">
        <v>72</v>
      </c>
      <c r="C90" s="248"/>
      <c r="D90" s="249"/>
      <c r="E90" s="243">
        <f t="shared" si="1"/>
        <v>0</v>
      </c>
      <c r="I90" s="254" t="e">
        <v>#N/A</v>
      </c>
    </row>
    <row r="91" ht="25.9" customHeight="1" spans="1:9">
      <c r="A91" s="244">
        <v>2010902</v>
      </c>
      <c r="B91" s="244" t="s">
        <v>73</v>
      </c>
      <c r="C91" s="248"/>
      <c r="D91" s="249"/>
      <c r="E91" s="243">
        <f t="shared" si="1"/>
        <v>0</v>
      </c>
      <c r="I91" s="254" t="e">
        <v>#N/A</v>
      </c>
    </row>
    <row r="92" ht="25.9" customHeight="1" spans="1:9">
      <c r="A92" s="244">
        <v>2010903</v>
      </c>
      <c r="B92" s="244" t="s">
        <v>74</v>
      </c>
      <c r="C92" s="248"/>
      <c r="D92" s="249"/>
      <c r="E92" s="243">
        <f t="shared" si="1"/>
        <v>0</v>
      </c>
      <c r="I92" s="254" t="e">
        <v>#N/A</v>
      </c>
    </row>
    <row r="93" ht="25.9" customHeight="1" spans="1:9">
      <c r="A93" s="244">
        <v>2010905</v>
      </c>
      <c r="B93" s="244" t="s">
        <v>124</v>
      </c>
      <c r="C93" s="248"/>
      <c r="D93" s="249"/>
      <c r="E93" s="243">
        <f t="shared" si="1"/>
        <v>0</v>
      </c>
      <c r="I93" s="254" t="e">
        <v>#N/A</v>
      </c>
    </row>
    <row r="94" ht="25.9" customHeight="1" spans="1:9">
      <c r="A94" s="244">
        <v>2010907</v>
      </c>
      <c r="B94" s="244" t="s">
        <v>125</v>
      </c>
      <c r="C94" s="248"/>
      <c r="D94" s="249"/>
      <c r="E94" s="243">
        <f t="shared" si="1"/>
        <v>0</v>
      </c>
      <c r="I94" s="254" t="e">
        <v>#N/A</v>
      </c>
    </row>
    <row r="95" ht="25.9" customHeight="1" spans="1:9">
      <c r="A95" s="244">
        <v>2010908</v>
      </c>
      <c r="B95" s="244" t="s">
        <v>113</v>
      </c>
      <c r="C95" s="248"/>
      <c r="D95" s="249"/>
      <c r="E95" s="243">
        <f t="shared" si="1"/>
        <v>0</v>
      </c>
      <c r="I95" s="254" t="e">
        <v>#N/A</v>
      </c>
    </row>
    <row r="96" ht="25.9" customHeight="1" spans="1:9">
      <c r="A96" s="244">
        <v>2010909</v>
      </c>
      <c r="B96" s="244" t="s">
        <v>126</v>
      </c>
      <c r="C96" s="248"/>
      <c r="D96" s="249"/>
      <c r="E96" s="243">
        <f t="shared" si="1"/>
        <v>0</v>
      </c>
      <c r="I96" s="254" t="e">
        <v>#N/A</v>
      </c>
    </row>
    <row r="97" ht="25.9" customHeight="1" spans="1:9">
      <c r="A97" s="244">
        <v>2010910</v>
      </c>
      <c r="B97" s="244" t="s">
        <v>127</v>
      </c>
      <c r="C97" s="248"/>
      <c r="D97" s="249"/>
      <c r="E97" s="243">
        <f t="shared" si="1"/>
        <v>0</v>
      </c>
      <c r="I97" s="254" t="e">
        <v>#N/A</v>
      </c>
    </row>
    <row r="98" ht="25.9" customHeight="1" spans="1:9">
      <c r="A98" s="244">
        <v>2010911</v>
      </c>
      <c r="B98" s="244" t="s">
        <v>128</v>
      </c>
      <c r="C98" s="248"/>
      <c r="D98" s="249"/>
      <c r="E98" s="243">
        <f t="shared" si="1"/>
        <v>0</v>
      </c>
      <c r="I98" s="254" t="e">
        <v>#N/A</v>
      </c>
    </row>
    <row r="99" ht="25.9" customHeight="1" spans="1:9">
      <c r="A99" s="244">
        <v>2010912</v>
      </c>
      <c r="B99" s="244" t="s">
        <v>129</v>
      </c>
      <c r="C99" s="248"/>
      <c r="D99" s="249"/>
      <c r="E99" s="243">
        <f t="shared" si="1"/>
        <v>0</v>
      </c>
      <c r="I99" s="254" t="e">
        <v>#N/A</v>
      </c>
    </row>
    <row r="100" ht="25.9" customHeight="1" spans="1:9">
      <c r="A100" s="244">
        <v>2010950</v>
      </c>
      <c r="B100" s="244" t="s">
        <v>81</v>
      </c>
      <c r="C100" s="248"/>
      <c r="D100" s="249"/>
      <c r="E100" s="243">
        <f t="shared" si="1"/>
        <v>0</v>
      </c>
      <c r="I100" s="254" t="e">
        <v>#N/A</v>
      </c>
    </row>
    <row r="101" ht="25.9" customHeight="1" spans="1:9">
      <c r="A101" s="244">
        <v>2010999</v>
      </c>
      <c r="B101" s="244" t="s">
        <v>130</v>
      </c>
      <c r="C101" s="248"/>
      <c r="D101" s="249"/>
      <c r="E101" s="243">
        <f t="shared" si="1"/>
        <v>0</v>
      </c>
      <c r="I101" s="254" t="e">
        <v>#N/A</v>
      </c>
    </row>
    <row r="102" ht="25.9" customHeight="1" spans="1:9">
      <c r="A102" s="244">
        <v>20111</v>
      </c>
      <c r="B102" s="245" t="s">
        <v>131</v>
      </c>
      <c r="C102" s="246">
        <f>SUM(C103:C110)</f>
        <v>1131</v>
      </c>
      <c r="D102" s="246">
        <v>977</v>
      </c>
      <c r="E102" s="243">
        <f t="shared" si="1"/>
        <v>-154</v>
      </c>
      <c r="I102" s="254" t="e">
        <v>#N/A</v>
      </c>
    </row>
    <row r="103" ht="25.9" customHeight="1" spans="1:9">
      <c r="A103" s="244">
        <v>2011101</v>
      </c>
      <c r="B103" s="244" t="s">
        <v>72</v>
      </c>
      <c r="C103" s="248">
        <v>1109</v>
      </c>
      <c r="D103" s="249">
        <v>947</v>
      </c>
      <c r="E103" s="243">
        <f t="shared" si="1"/>
        <v>-162</v>
      </c>
      <c r="I103" s="255">
        <v>1109.132</v>
      </c>
    </row>
    <row r="104" ht="25.9" customHeight="1" spans="1:9">
      <c r="A104" s="244">
        <v>2011102</v>
      </c>
      <c r="B104" s="244" t="s">
        <v>73</v>
      </c>
      <c r="C104" s="248"/>
      <c r="D104" s="249"/>
      <c r="E104" s="243">
        <f t="shared" si="1"/>
        <v>0</v>
      </c>
      <c r="I104" s="254" t="e">
        <v>#N/A</v>
      </c>
    </row>
    <row r="105" ht="25.9" customHeight="1" spans="1:9">
      <c r="A105" s="244">
        <v>2011103</v>
      </c>
      <c r="B105" s="244" t="s">
        <v>74</v>
      </c>
      <c r="C105" s="248"/>
      <c r="D105" s="249"/>
      <c r="E105" s="243">
        <f t="shared" si="1"/>
        <v>0</v>
      </c>
      <c r="I105" s="254" t="e">
        <v>#N/A</v>
      </c>
    </row>
    <row r="106" ht="25.9" customHeight="1" spans="1:9">
      <c r="A106" s="244">
        <v>2011104</v>
      </c>
      <c r="B106" s="244" t="s">
        <v>132</v>
      </c>
      <c r="C106" s="248"/>
      <c r="D106" s="249"/>
      <c r="E106" s="243">
        <f t="shared" si="1"/>
        <v>0</v>
      </c>
      <c r="I106" s="254" t="e">
        <v>#N/A</v>
      </c>
    </row>
    <row r="107" ht="25.9" customHeight="1" spans="1:9">
      <c r="A107" s="244">
        <v>2011105</v>
      </c>
      <c r="B107" s="244" t="s">
        <v>133</v>
      </c>
      <c r="C107" s="248"/>
      <c r="D107" s="249"/>
      <c r="E107" s="243">
        <f t="shared" si="1"/>
        <v>0</v>
      </c>
      <c r="I107" s="254" t="e">
        <v>#N/A</v>
      </c>
    </row>
    <row r="108" ht="25.9" customHeight="1" spans="1:9">
      <c r="A108" s="244">
        <v>2011106</v>
      </c>
      <c r="B108" s="244" t="s">
        <v>134</v>
      </c>
      <c r="C108" s="248">
        <v>19</v>
      </c>
      <c r="D108" s="249">
        <v>9</v>
      </c>
      <c r="E108" s="243">
        <f t="shared" si="1"/>
        <v>-10</v>
      </c>
      <c r="I108" s="255">
        <v>19.44</v>
      </c>
    </row>
    <row r="109" ht="25.9" customHeight="1" spans="1:9">
      <c r="A109" s="244">
        <v>2011150</v>
      </c>
      <c r="B109" s="244" t="s">
        <v>81</v>
      </c>
      <c r="C109" s="248"/>
      <c r="D109" s="249"/>
      <c r="E109" s="243">
        <f t="shared" si="1"/>
        <v>0</v>
      </c>
      <c r="I109" s="254" t="e">
        <v>#N/A</v>
      </c>
    </row>
    <row r="110" ht="25.9" customHeight="1" spans="1:9">
      <c r="A110" s="244">
        <v>2011199</v>
      </c>
      <c r="B110" s="244" t="s">
        <v>135</v>
      </c>
      <c r="C110" s="248">
        <v>3</v>
      </c>
      <c r="D110" s="249">
        <v>21</v>
      </c>
      <c r="E110" s="243">
        <f t="shared" si="1"/>
        <v>18</v>
      </c>
      <c r="I110" s="255">
        <v>2.7</v>
      </c>
    </row>
    <row r="111" ht="25.9" customHeight="1" spans="1:9">
      <c r="A111" s="244">
        <v>20113</v>
      </c>
      <c r="B111" s="245" t="s">
        <v>136</v>
      </c>
      <c r="C111" s="246">
        <f>SUM(C112:C121)</f>
        <v>0</v>
      </c>
      <c r="D111" s="246"/>
      <c r="E111" s="243">
        <f t="shared" si="1"/>
        <v>0</v>
      </c>
      <c r="I111" s="254" t="e">
        <v>#N/A</v>
      </c>
    </row>
    <row r="112" ht="25.9" customHeight="1" spans="1:9">
      <c r="A112" s="244">
        <v>2011301</v>
      </c>
      <c r="B112" s="244" t="s">
        <v>72</v>
      </c>
      <c r="C112" s="248"/>
      <c r="D112" s="249"/>
      <c r="E112" s="243">
        <f t="shared" si="1"/>
        <v>0</v>
      </c>
      <c r="I112" s="254" t="e">
        <v>#N/A</v>
      </c>
    </row>
    <row r="113" ht="25.9" customHeight="1" spans="1:9">
      <c r="A113" s="244">
        <v>2011302</v>
      </c>
      <c r="B113" s="244" t="s">
        <v>73</v>
      </c>
      <c r="C113" s="248"/>
      <c r="D113" s="249"/>
      <c r="E113" s="243">
        <f t="shared" si="1"/>
        <v>0</v>
      </c>
      <c r="I113" s="254" t="e">
        <v>#N/A</v>
      </c>
    </row>
    <row r="114" ht="25.9" customHeight="1" spans="1:9">
      <c r="A114" s="244">
        <v>2011303</v>
      </c>
      <c r="B114" s="244" t="s">
        <v>74</v>
      </c>
      <c r="C114" s="248"/>
      <c r="D114" s="249"/>
      <c r="E114" s="243">
        <f t="shared" si="1"/>
        <v>0</v>
      </c>
      <c r="I114" s="254" t="e">
        <v>#N/A</v>
      </c>
    </row>
    <row r="115" ht="25.9" customHeight="1" spans="1:9">
      <c r="A115" s="244">
        <v>2011304</v>
      </c>
      <c r="B115" s="244" t="s">
        <v>137</v>
      </c>
      <c r="C115" s="248"/>
      <c r="D115" s="249"/>
      <c r="E115" s="243">
        <f t="shared" si="1"/>
        <v>0</v>
      </c>
      <c r="I115" s="254" t="e">
        <v>#N/A</v>
      </c>
    </row>
    <row r="116" ht="25.9" customHeight="1" spans="1:9">
      <c r="A116" s="244">
        <v>2011305</v>
      </c>
      <c r="B116" s="244" t="s">
        <v>138</v>
      </c>
      <c r="C116" s="248"/>
      <c r="D116" s="249"/>
      <c r="E116" s="243">
        <f t="shared" si="1"/>
        <v>0</v>
      </c>
      <c r="I116" s="254" t="e">
        <v>#N/A</v>
      </c>
    </row>
    <row r="117" ht="25.9" customHeight="1" spans="1:9">
      <c r="A117" s="244">
        <v>2011306</v>
      </c>
      <c r="B117" s="244" t="s">
        <v>139</v>
      </c>
      <c r="C117" s="248"/>
      <c r="D117" s="249"/>
      <c r="E117" s="243">
        <f t="shared" si="1"/>
        <v>0</v>
      </c>
      <c r="I117" s="254" t="e">
        <v>#N/A</v>
      </c>
    </row>
    <row r="118" ht="25.9" customHeight="1" spans="1:9">
      <c r="A118" s="244">
        <v>2011307</v>
      </c>
      <c r="B118" s="244" t="s">
        <v>140</v>
      </c>
      <c r="C118" s="248"/>
      <c r="D118" s="249"/>
      <c r="E118" s="243">
        <f t="shared" si="1"/>
        <v>0</v>
      </c>
      <c r="I118" s="254" t="e">
        <v>#N/A</v>
      </c>
    </row>
    <row r="119" ht="25.9" customHeight="1" spans="1:9">
      <c r="A119" s="244">
        <v>2011308</v>
      </c>
      <c r="B119" s="244" t="s">
        <v>141</v>
      </c>
      <c r="C119" s="248"/>
      <c r="D119" s="249"/>
      <c r="E119" s="243">
        <f t="shared" si="1"/>
        <v>0</v>
      </c>
      <c r="I119" s="254" t="e">
        <v>#N/A</v>
      </c>
    </row>
    <row r="120" ht="25.9" customHeight="1" spans="1:9">
      <c r="A120" s="244">
        <v>2011350</v>
      </c>
      <c r="B120" s="244" t="s">
        <v>81</v>
      </c>
      <c r="C120" s="248"/>
      <c r="D120" s="249"/>
      <c r="E120" s="243">
        <f t="shared" si="1"/>
        <v>0</v>
      </c>
      <c r="I120" s="254" t="e">
        <v>#N/A</v>
      </c>
    </row>
    <row r="121" ht="25.9" customHeight="1" spans="1:9">
      <c r="A121" s="244">
        <v>2011399</v>
      </c>
      <c r="B121" s="244" t="s">
        <v>142</v>
      </c>
      <c r="C121" s="248"/>
      <c r="D121" s="249"/>
      <c r="E121" s="243">
        <f t="shared" si="1"/>
        <v>0</v>
      </c>
      <c r="I121" s="254" t="e">
        <v>#N/A</v>
      </c>
    </row>
    <row r="122" ht="25.9" customHeight="1" spans="1:9">
      <c r="A122" s="244">
        <v>20114</v>
      </c>
      <c r="B122" s="245" t="s">
        <v>143</v>
      </c>
      <c r="C122" s="246"/>
      <c r="D122" s="246"/>
      <c r="E122" s="243">
        <f t="shared" si="1"/>
        <v>0</v>
      </c>
      <c r="I122" s="254" t="e">
        <v>#N/A</v>
      </c>
    </row>
    <row r="123" ht="25.9" customHeight="1" spans="1:9">
      <c r="A123" s="244">
        <v>2011401</v>
      </c>
      <c r="B123" s="244" t="s">
        <v>72</v>
      </c>
      <c r="C123" s="248"/>
      <c r="D123" s="249"/>
      <c r="E123" s="243">
        <f t="shared" si="1"/>
        <v>0</v>
      </c>
      <c r="I123" s="254" t="e">
        <v>#N/A</v>
      </c>
    </row>
    <row r="124" ht="25.9" customHeight="1" spans="1:9">
      <c r="A124" s="244">
        <v>2011402</v>
      </c>
      <c r="B124" s="244" t="s">
        <v>73</v>
      </c>
      <c r="C124" s="248"/>
      <c r="D124" s="249"/>
      <c r="E124" s="243">
        <f t="shared" si="1"/>
        <v>0</v>
      </c>
      <c r="I124" s="254" t="e">
        <v>#N/A</v>
      </c>
    </row>
    <row r="125" ht="25.9" customHeight="1" spans="1:9">
      <c r="A125" s="244">
        <v>2011403</v>
      </c>
      <c r="B125" s="244" t="s">
        <v>74</v>
      </c>
      <c r="C125" s="248"/>
      <c r="D125" s="249"/>
      <c r="E125" s="243">
        <f t="shared" si="1"/>
        <v>0</v>
      </c>
      <c r="I125" s="254" t="e">
        <v>#N/A</v>
      </c>
    </row>
    <row r="126" ht="25.9" customHeight="1" spans="1:9">
      <c r="A126" s="244">
        <v>2011404</v>
      </c>
      <c r="B126" s="244" t="s">
        <v>144</v>
      </c>
      <c r="C126" s="248"/>
      <c r="D126" s="249"/>
      <c r="E126" s="243">
        <f t="shared" si="1"/>
        <v>0</v>
      </c>
      <c r="I126" s="254" t="e">
        <v>#N/A</v>
      </c>
    </row>
    <row r="127" ht="25.9" customHeight="1" spans="1:9">
      <c r="A127" s="244">
        <v>2011405</v>
      </c>
      <c r="B127" s="244" t="s">
        <v>145</v>
      </c>
      <c r="C127" s="248"/>
      <c r="D127" s="249"/>
      <c r="E127" s="243">
        <f t="shared" si="1"/>
        <v>0</v>
      </c>
      <c r="I127" s="254" t="e">
        <v>#N/A</v>
      </c>
    </row>
    <row r="128" ht="25.9" customHeight="1" spans="1:9">
      <c r="A128" s="244">
        <v>2011408</v>
      </c>
      <c r="B128" s="244" t="s">
        <v>146</v>
      </c>
      <c r="C128" s="248"/>
      <c r="D128" s="249"/>
      <c r="E128" s="243">
        <f t="shared" si="1"/>
        <v>0</v>
      </c>
      <c r="I128" s="254" t="e">
        <v>#N/A</v>
      </c>
    </row>
    <row r="129" ht="25.9" customHeight="1" spans="1:9">
      <c r="A129" s="244">
        <v>2011409</v>
      </c>
      <c r="B129" s="244" t="s">
        <v>147</v>
      </c>
      <c r="C129" s="248"/>
      <c r="D129" s="249"/>
      <c r="E129" s="243">
        <f t="shared" si="1"/>
        <v>0</v>
      </c>
      <c r="I129" s="254" t="e">
        <v>#N/A</v>
      </c>
    </row>
    <row r="130" ht="25.9" customHeight="1" spans="1:9">
      <c r="A130" s="244">
        <v>2011410</v>
      </c>
      <c r="B130" s="244" t="s">
        <v>148</v>
      </c>
      <c r="C130" s="248"/>
      <c r="D130" s="249"/>
      <c r="E130" s="243">
        <f t="shared" si="1"/>
        <v>0</v>
      </c>
      <c r="I130" s="254" t="e">
        <v>#N/A</v>
      </c>
    </row>
    <row r="131" ht="25.9" customHeight="1" spans="1:9">
      <c r="A131" s="244">
        <v>2011411</v>
      </c>
      <c r="B131" s="244" t="s">
        <v>149</v>
      </c>
      <c r="C131" s="248"/>
      <c r="D131" s="249"/>
      <c r="E131" s="243">
        <f t="shared" si="1"/>
        <v>0</v>
      </c>
      <c r="I131" s="254" t="e">
        <v>#N/A</v>
      </c>
    </row>
    <row r="132" ht="25.9" customHeight="1" spans="1:9">
      <c r="A132" s="244">
        <v>2011450</v>
      </c>
      <c r="B132" s="244" t="s">
        <v>81</v>
      </c>
      <c r="C132" s="248"/>
      <c r="D132" s="249"/>
      <c r="E132" s="243">
        <f t="shared" si="1"/>
        <v>0</v>
      </c>
      <c r="I132" s="254" t="e">
        <v>#N/A</v>
      </c>
    </row>
    <row r="133" ht="25.9" customHeight="1" spans="1:9">
      <c r="A133" s="244">
        <v>2011499</v>
      </c>
      <c r="B133" s="244" t="s">
        <v>150</v>
      </c>
      <c r="C133" s="248"/>
      <c r="D133" s="249"/>
      <c r="E133" s="243">
        <f t="shared" si="1"/>
        <v>0</v>
      </c>
      <c r="I133" s="254" t="e">
        <v>#N/A</v>
      </c>
    </row>
    <row r="134" ht="25.9" customHeight="1" spans="1:9">
      <c r="A134" s="244">
        <v>20123</v>
      </c>
      <c r="B134" s="245" t="s">
        <v>151</v>
      </c>
      <c r="C134" s="246">
        <f>SUM(C135:C140)</f>
        <v>10817</v>
      </c>
      <c r="D134" s="246">
        <v>7828</v>
      </c>
      <c r="E134" s="243">
        <f t="shared" ref="E134:E197" si="2">D134-C134</f>
        <v>-2989</v>
      </c>
      <c r="I134" s="254" t="e">
        <v>#N/A</v>
      </c>
    </row>
    <row r="135" ht="25.9" customHeight="1" spans="1:9">
      <c r="A135" s="244">
        <v>2012301</v>
      </c>
      <c r="B135" s="244" t="s">
        <v>72</v>
      </c>
      <c r="C135" s="248">
        <v>2</v>
      </c>
      <c r="D135" s="249">
        <v>2</v>
      </c>
      <c r="E135" s="243">
        <f t="shared" si="2"/>
        <v>0</v>
      </c>
      <c r="I135" s="255">
        <v>1.944</v>
      </c>
    </row>
    <row r="136" ht="25.9" customHeight="1" spans="1:9">
      <c r="A136" s="244">
        <v>2012302</v>
      </c>
      <c r="B136" s="244" t="s">
        <v>73</v>
      </c>
      <c r="C136" s="248"/>
      <c r="D136" s="249"/>
      <c r="E136" s="243">
        <f t="shared" si="2"/>
        <v>0</v>
      </c>
      <c r="I136" s="254" t="e">
        <v>#N/A</v>
      </c>
    </row>
    <row r="137" ht="25.9" customHeight="1" spans="1:9">
      <c r="A137" s="244">
        <v>2012303</v>
      </c>
      <c r="B137" s="244" t="s">
        <v>74</v>
      </c>
      <c r="C137" s="248"/>
      <c r="D137" s="249"/>
      <c r="E137" s="243">
        <f t="shared" si="2"/>
        <v>0</v>
      </c>
      <c r="I137" s="254" t="e">
        <v>#N/A</v>
      </c>
    </row>
    <row r="138" ht="25.9" customHeight="1" spans="1:9">
      <c r="A138" s="244">
        <v>2012304</v>
      </c>
      <c r="B138" s="244" t="s">
        <v>152</v>
      </c>
      <c r="C138" s="248"/>
      <c r="D138" s="249"/>
      <c r="E138" s="243">
        <f t="shared" si="2"/>
        <v>0</v>
      </c>
      <c r="I138" s="254" t="e">
        <v>#N/A</v>
      </c>
    </row>
    <row r="139" ht="25.9" customHeight="1" spans="1:9">
      <c r="A139" s="244">
        <v>2012350</v>
      </c>
      <c r="B139" s="244" t="s">
        <v>81</v>
      </c>
      <c r="C139" s="248"/>
      <c r="D139" s="249"/>
      <c r="E139" s="243">
        <f t="shared" si="2"/>
        <v>0</v>
      </c>
      <c r="I139" s="254" t="e">
        <v>#N/A</v>
      </c>
    </row>
    <row r="140" ht="25.9" customHeight="1" spans="1:9">
      <c r="A140" s="244">
        <v>2012399</v>
      </c>
      <c r="B140" s="244" t="s">
        <v>153</v>
      </c>
      <c r="C140" s="248">
        <v>10815</v>
      </c>
      <c r="D140" s="249">
        <v>7826</v>
      </c>
      <c r="E140" s="243">
        <f t="shared" si="2"/>
        <v>-2989</v>
      </c>
      <c r="I140" s="255">
        <v>10815.039944</v>
      </c>
    </row>
    <row r="141" ht="25.9" customHeight="1" spans="1:9">
      <c r="A141" s="244">
        <v>20125</v>
      </c>
      <c r="B141" s="245" t="s">
        <v>154</v>
      </c>
      <c r="C141" s="246">
        <f>SUM(C142:C148)</f>
        <v>48</v>
      </c>
      <c r="D141" s="246">
        <v>41</v>
      </c>
      <c r="E141" s="243">
        <f t="shared" si="2"/>
        <v>-7</v>
      </c>
      <c r="I141" s="254" t="e">
        <v>#N/A</v>
      </c>
    </row>
    <row r="142" ht="25.9" customHeight="1" spans="1:9">
      <c r="A142" s="244">
        <v>2012501</v>
      </c>
      <c r="B142" s="244" t="s">
        <v>72</v>
      </c>
      <c r="C142" s="248">
        <v>48</v>
      </c>
      <c r="D142" s="249">
        <v>41</v>
      </c>
      <c r="E142" s="243">
        <f t="shared" si="2"/>
        <v>-7</v>
      </c>
      <c r="I142" s="255">
        <v>48.431</v>
      </c>
    </row>
    <row r="143" ht="25.9" customHeight="1" spans="1:9">
      <c r="A143" s="244">
        <v>2012502</v>
      </c>
      <c r="B143" s="244" t="s">
        <v>73</v>
      </c>
      <c r="C143" s="248"/>
      <c r="D143" s="249"/>
      <c r="E143" s="243">
        <f t="shared" si="2"/>
        <v>0</v>
      </c>
      <c r="I143" s="254" t="e">
        <v>#N/A</v>
      </c>
    </row>
    <row r="144" ht="25.9" customHeight="1" spans="1:9">
      <c r="A144" s="244">
        <v>2012503</v>
      </c>
      <c r="B144" s="244" t="s">
        <v>74</v>
      </c>
      <c r="C144" s="248"/>
      <c r="D144" s="249"/>
      <c r="E144" s="243">
        <f t="shared" si="2"/>
        <v>0</v>
      </c>
      <c r="I144" s="254" t="e">
        <v>#N/A</v>
      </c>
    </row>
    <row r="145" ht="25.9" customHeight="1" spans="1:9">
      <c r="A145" s="244">
        <v>2012504</v>
      </c>
      <c r="B145" s="244" t="s">
        <v>155</v>
      </c>
      <c r="C145" s="248"/>
      <c r="D145" s="249"/>
      <c r="E145" s="243">
        <f t="shared" si="2"/>
        <v>0</v>
      </c>
      <c r="I145" s="254" t="e">
        <v>#N/A</v>
      </c>
    </row>
    <row r="146" ht="25.9" customHeight="1" spans="1:9">
      <c r="A146" s="244">
        <v>2012505</v>
      </c>
      <c r="B146" s="244" t="s">
        <v>156</v>
      </c>
      <c r="C146" s="248"/>
      <c r="D146" s="249"/>
      <c r="E146" s="243">
        <f t="shared" si="2"/>
        <v>0</v>
      </c>
      <c r="I146" s="254" t="e">
        <v>#N/A</v>
      </c>
    </row>
    <row r="147" ht="25.9" customHeight="1" spans="1:9">
      <c r="A147" s="244">
        <v>2012550</v>
      </c>
      <c r="B147" s="244" t="s">
        <v>81</v>
      </c>
      <c r="C147" s="248"/>
      <c r="D147" s="249"/>
      <c r="E147" s="243">
        <f t="shared" si="2"/>
        <v>0</v>
      </c>
      <c r="I147" s="254" t="e">
        <v>#N/A</v>
      </c>
    </row>
    <row r="148" ht="25.9" customHeight="1" spans="1:9">
      <c r="A148" s="244">
        <v>2012599</v>
      </c>
      <c r="B148" s="244" t="s">
        <v>157</v>
      </c>
      <c r="C148" s="248"/>
      <c r="D148" s="249"/>
      <c r="E148" s="243">
        <f t="shared" si="2"/>
        <v>0</v>
      </c>
      <c r="I148" s="254" t="e">
        <v>#N/A</v>
      </c>
    </row>
    <row r="149" ht="25.9" customHeight="1" spans="1:9">
      <c r="A149" s="244">
        <v>20126</v>
      </c>
      <c r="B149" s="245" t="s">
        <v>158</v>
      </c>
      <c r="C149" s="246">
        <f>SUM(C150:C154)</f>
        <v>189</v>
      </c>
      <c r="D149" s="246">
        <v>187</v>
      </c>
      <c r="E149" s="243">
        <f t="shared" si="2"/>
        <v>-2</v>
      </c>
      <c r="I149" s="254" t="e">
        <v>#N/A</v>
      </c>
    </row>
    <row r="150" ht="25.9" customHeight="1" spans="1:9">
      <c r="A150" s="244">
        <v>2012601</v>
      </c>
      <c r="B150" s="244" t="s">
        <v>72</v>
      </c>
      <c r="C150" s="248">
        <v>189</v>
      </c>
      <c r="D150" s="249">
        <v>187</v>
      </c>
      <c r="E150" s="243">
        <f t="shared" si="2"/>
        <v>-2</v>
      </c>
      <c r="I150" s="255">
        <v>188.8559</v>
      </c>
    </row>
    <row r="151" ht="25.9" customHeight="1" spans="1:9">
      <c r="A151" s="244">
        <v>2012602</v>
      </c>
      <c r="B151" s="244" t="s">
        <v>73</v>
      </c>
      <c r="C151" s="248"/>
      <c r="D151" s="249"/>
      <c r="E151" s="243">
        <f t="shared" si="2"/>
        <v>0</v>
      </c>
      <c r="I151" s="254" t="e">
        <v>#N/A</v>
      </c>
    </row>
    <row r="152" ht="25.9" customHeight="1" spans="1:9">
      <c r="A152" s="244">
        <v>2012603</v>
      </c>
      <c r="B152" s="244" t="s">
        <v>74</v>
      </c>
      <c r="C152" s="248"/>
      <c r="D152" s="249"/>
      <c r="E152" s="243">
        <f t="shared" si="2"/>
        <v>0</v>
      </c>
      <c r="I152" s="254" t="e">
        <v>#N/A</v>
      </c>
    </row>
    <row r="153" ht="25.9" customHeight="1" spans="1:9">
      <c r="A153" s="244">
        <v>2012604</v>
      </c>
      <c r="B153" s="244" t="s">
        <v>159</v>
      </c>
      <c r="C153" s="248"/>
      <c r="D153" s="249"/>
      <c r="E153" s="243">
        <f t="shared" si="2"/>
        <v>0</v>
      </c>
      <c r="I153" s="254" t="e">
        <v>#N/A</v>
      </c>
    </row>
    <row r="154" ht="25.9" customHeight="1" spans="1:9">
      <c r="A154" s="244">
        <v>2012699</v>
      </c>
      <c r="B154" s="244" t="s">
        <v>160</v>
      </c>
      <c r="C154" s="248"/>
      <c r="D154" s="249"/>
      <c r="E154" s="243">
        <f t="shared" si="2"/>
        <v>0</v>
      </c>
      <c r="I154" s="254" t="e">
        <v>#N/A</v>
      </c>
    </row>
    <row r="155" ht="25.9" customHeight="1" spans="1:9">
      <c r="A155" s="244">
        <v>20128</v>
      </c>
      <c r="B155" s="245" t="s">
        <v>161</v>
      </c>
      <c r="C155" s="246">
        <f>SUM(C156:C161)</f>
        <v>60</v>
      </c>
      <c r="D155" s="246">
        <v>46</v>
      </c>
      <c r="E155" s="243">
        <f t="shared" si="2"/>
        <v>-14</v>
      </c>
      <c r="I155" s="254" t="e">
        <v>#N/A</v>
      </c>
    </row>
    <row r="156" ht="25.9" customHeight="1" spans="1:9">
      <c r="A156" s="244">
        <v>2012801</v>
      </c>
      <c r="B156" s="244" t="s">
        <v>72</v>
      </c>
      <c r="C156" s="248">
        <v>59</v>
      </c>
      <c r="D156" s="249">
        <v>44</v>
      </c>
      <c r="E156" s="243">
        <f t="shared" si="2"/>
        <v>-15</v>
      </c>
      <c r="I156" s="255">
        <v>59.2775</v>
      </c>
    </row>
    <row r="157" ht="25.9" customHeight="1" spans="1:9">
      <c r="A157" s="244">
        <v>2012802</v>
      </c>
      <c r="B157" s="244" t="s">
        <v>73</v>
      </c>
      <c r="C157" s="248"/>
      <c r="D157" s="249"/>
      <c r="E157" s="243">
        <f t="shared" si="2"/>
        <v>0</v>
      </c>
      <c r="I157" s="254" t="e">
        <v>#N/A</v>
      </c>
    </row>
    <row r="158" ht="25.9" customHeight="1" spans="1:9">
      <c r="A158" s="244">
        <v>2012803</v>
      </c>
      <c r="B158" s="244" t="s">
        <v>74</v>
      </c>
      <c r="C158" s="248"/>
      <c r="D158" s="249"/>
      <c r="E158" s="243">
        <f t="shared" si="2"/>
        <v>0</v>
      </c>
      <c r="I158" s="254" t="e">
        <v>#N/A</v>
      </c>
    </row>
    <row r="159" ht="25.9" customHeight="1" spans="1:9">
      <c r="A159" s="244">
        <v>2012804</v>
      </c>
      <c r="B159" s="244" t="s">
        <v>86</v>
      </c>
      <c r="C159" s="248"/>
      <c r="D159" s="249"/>
      <c r="E159" s="243">
        <f t="shared" si="2"/>
        <v>0</v>
      </c>
      <c r="I159" s="254" t="e">
        <v>#N/A</v>
      </c>
    </row>
    <row r="160" ht="25.9" customHeight="1" spans="1:9">
      <c r="A160" s="244">
        <v>2012850</v>
      </c>
      <c r="B160" s="244" t="s">
        <v>81</v>
      </c>
      <c r="C160" s="248"/>
      <c r="D160" s="249"/>
      <c r="E160" s="243">
        <f t="shared" si="2"/>
        <v>0</v>
      </c>
      <c r="I160" s="254" t="e">
        <v>#N/A</v>
      </c>
    </row>
    <row r="161" ht="25.9" customHeight="1" spans="1:9">
      <c r="A161" s="244">
        <v>2012899</v>
      </c>
      <c r="B161" s="244" t="s">
        <v>162</v>
      </c>
      <c r="C161" s="249">
        <v>1</v>
      </c>
      <c r="D161" s="249">
        <v>2</v>
      </c>
      <c r="E161" s="243">
        <f t="shared" si="2"/>
        <v>1</v>
      </c>
      <c r="I161" s="255">
        <v>1.296</v>
      </c>
    </row>
    <row r="162" s="223" customFormat="1" ht="25.9" customHeight="1" spans="1:249">
      <c r="A162" s="244">
        <v>20129</v>
      </c>
      <c r="B162" s="245" t="s">
        <v>163</v>
      </c>
      <c r="C162" s="246">
        <f>SUM(C163:C168)</f>
        <v>337</v>
      </c>
      <c r="D162" s="246">
        <v>573</v>
      </c>
      <c r="E162" s="243">
        <f t="shared" si="2"/>
        <v>236</v>
      </c>
      <c r="F162" s="256"/>
      <c r="G162" s="256"/>
      <c r="H162" s="256"/>
      <c r="I162" s="254" t="e">
        <v>#N/A</v>
      </c>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6"/>
      <c r="AF162" s="256"/>
      <c r="AG162" s="256"/>
      <c r="AH162" s="256"/>
      <c r="AI162" s="256"/>
      <c r="AJ162" s="256"/>
      <c r="AK162" s="256"/>
      <c r="AL162" s="256"/>
      <c r="AM162" s="256"/>
      <c r="AN162" s="256"/>
      <c r="AO162" s="256"/>
      <c r="AP162" s="256"/>
      <c r="AQ162" s="256"/>
      <c r="AR162" s="256"/>
      <c r="AS162" s="256"/>
      <c r="AT162" s="256"/>
      <c r="AU162" s="256"/>
      <c r="AV162" s="256"/>
      <c r="AW162" s="256"/>
      <c r="AX162" s="256"/>
      <c r="AY162" s="256"/>
      <c r="AZ162" s="256"/>
      <c r="BA162" s="256"/>
      <c r="BB162" s="256"/>
      <c r="BC162" s="256"/>
      <c r="BD162" s="256"/>
      <c r="BE162" s="256"/>
      <c r="BF162" s="256"/>
      <c r="BG162" s="256"/>
      <c r="BH162" s="256"/>
      <c r="BI162" s="256"/>
      <c r="BJ162" s="256"/>
      <c r="BK162" s="256"/>
      <c r="BL162" s="256"/>
      <c r="BM162" s="256"/>
      <c r="BN162" s="256"/>
      <c r="BO162" s="256"/>
      <c r="BP162" s="256"/>
      <c r="BQ162" s="256"/>
      <c r="BR162" s="256"/>
      <c r="BS162" s="256"/>
      <c r="BT162" s="256"/>
      <c r="BU162" s="256"/>
      <c r="BV162" s="256"/>
      <c r="BW162" s="256"/>
      <c r="BX162" s="256"/>
      <c r="BY162" s="256"/>
      <c r="BZ162" s="256"/>
      <c r="CA162" s="256"/>
      <c r="CB162" s="256"/>
      <c r="CC162" s="256"/>
      <c r="CD162" s="256"/>
      <c r="CE162" s="256"/>
      <c r="CF162" s="256"/>
      <c r="CG162" s="256"/>
      <c r="CH162" s="256"/>
      <c r="CI162" s="256"/>
      <c r="CJ162" s="256"/>
      <c r="CK162" s="256"/>
      <c r="CL162" s="256"/>
      <c r="CM162" s="256"/>
      <c r="CN162" s="256"/>
      <c r="CO162" s="256"/>
      <c r="CP162" s="256"/>
      <c r="CQ162" s="256"/>
      <c r="CR162" s="256"/>
      <c r="CS162" s="256"/>
      <c r="CT162" s="256"/>
      <c r="CU162" s="256"/>
      <c r="CV162" s="256"/>
      <c r="CW162" s="256"/>
      <c r="CX162" s="256"/>
      <c r="CY162" s="256"/>
      <c r="CZ162" s="256"/>
      <c r="DA162" s="256"/>
      <c r="DB162" s="256"/>
      <c r="DC162" s="256"/>
      <c r="DD162" s="256"/>
      <c r="DE162" s="256"/>
      <c r="DF162" s="256"/>
      <c r="DG162" s="256"/>
      <c r="DH162" s="256"/>
      <c r="DI162" s="256"/>
      <c r="DJ162" s="256"/>
      <c r="DK162" s="256"/>
      <c r="DL162" s="256"/>
      <c r="DM162" s="256"/>
      <c r="DN162" s="256"/>
      <c r="DO162" s="256"/>
      <c r="DP162" s="256"/>
      <c r="DQ162" s="256"/>
      <c r="DR162" s="256"/>
      <c r="DS162" s="256"/>
      <c r="DT162" s="256"/>
      <c r="DU162" s="256"/>
      <c r="DV162" s="256"/>
      <c r="DW162" s="256"/>
      <c r="DX162" s="256"/>
      <c r="DY162" s="256"/>
      <c r="DZ162" s="256"/>
      <c r="EA162" s="256"/>
      <c r="EB162" s="256"/>
      <c r="EC162" s="256"/>
      <c r="ED162" s="256"/>
      <c r="EE162" s="256"/>
      <c r="EF162" s="256"/>
      <c r="EG162" s="256"/>
      <c r="EH162" s="256"/>
      <c r="EI162" s="256"/>
      <c r="EJ162" s="256"/>
      <c r="EK162" s="256"/>
      <c r="EL162" s="256"/>
      <c r="EM162" s="256"/>
      <c r="EN162" s="256"/>
      <c r="EO162" s="256"/>
      <c r="EP162" s="256"/>
      <c r="EQ162" s="256"/>
      <c r="ER162" s="256"/>
      <c r="ES162" s="256"/>
      <c r="ET162" s="256"/>
      <c r="EU162" s="256"/>
      <c r="EV162" s="256"/>
      <c r="EW162" s="256"/>
      <c r="EX162" s="256"/>
      <c r="EY162" s="256"/>
      <c r="EZ162" s="256"/>
      <c r="FA162" s="256"/>
      <c r="FB162" s="256"/>
      <c r="FC162" s="256"/>
      <c r="FD162" s="256"/>
      <c r="FE162" s="256"/>
      <c r="FF162" s="256"/>
      <c r="FG162" s="256"/>
      <c r="FH162" s="256"/>
      <c r="FI162" s="256"/>
      <c r="FJ162" s="256"/>
      <c r="FK162" s="256"/>
      <c r="FL162" s="256"/>
      <c r="FM162" s="256"/>
      <c r="FN162" s="256"/>
      <c r="FO162" s="256"/>
      <c r="FP162" s="256"/>
      <c r="FQ162" s="256"/>
      <c r="FR162" s="256"/>
      <c r="FS162" s="256"/>
      <c r="FT162" s="256"/>
      <c r="FU162" s="256"/>
      <c r="FV162" s="256"/>
      <c r="FW162" s="256"/>
      <c r="FX162" s="256"/>
      <c r="FY162" s="256"/>
      <c r="FZ162" s="256"/>
      <c r="GA162" s="256"/>
      <c r="GB162" s="256"/>
      <c r="GC162" s="256"/>
      <c r="GD162" s="256"/>
      <c r="GE162" s="256"/>
      <c r="GF162" s="256"/>
      <c r="GG162" s="256"/>
      <c r="GH162" s="256"/>
      <c r="GI162" s="256"/>
      <c r="GJ162" s="256"/>
      <c r="GK162" s="256"/>
      <c r="GL162" s="256"/>
      <c r="GM162" s="256"/>
      <c r="GN162" s="256"/>
      <c r="GO162" s="256"/>
      <c r="GP162" s="256"/>
      <c r="GQ162" s="256"/>
      <c r="GR162" s="256"/>
      <c r="GS162" s="256"/>
      <c r="GT162" s="256"/>
      <c r="GU162" s="256"/>
      <c r="GV162" s="256"/>
      <c r="GW162" s="256"/>
      <c r="GX162" s="256"/>
      <c r="GY162" s="256"/>
      <c r="GZ162" s="256"/>
      <c r="HA162" s="256"/>
      <c r="HB162" s="256"/>
      <c r="HC162" s="256"/>
      <c r="HD162" s="256"/>
      <c r="HE162" s="256"/>
      <c r="HF162" s="256"/>
      <c r="HG162" s="256"/>
      <c r="HH162" s="256"/>
      <c r="HI162" s="256"/>
      <c r="HJ162" s="256"/>
      <c r="HK162" s="256"/>
      <c r="HL162" s="256"/>
      <c r="HM162" s="256"/>
      <c r="HN162" s="256"/>
      <c r="HO162" s="256"/>
      <c r="HP162" s="256"/>
      <c r="HQ162" s="256"/>
      <c r="HR162" s="256"/>
      <c r="HS162" s="256"/>
      <c r="HT162" s="256"/>
      <c r="HU162" s="256"/>
      <c r="HV162" s="256"/>
      <c r="HW162" s="256"/>
      <c r="HX162" s="256"/>
      <c r="HY162" s="256"/>
      <c r="HZ162" s="256"/>
      <c r="IA162" s="256"/>
      <c r="IB162" s="256"/>
      <c r="IC162" s="256"/>
      <c r="ID162" s="256"/>
      <c r="IE162" s="256"/>
      <c r="IF162" s="256"/>
      <c r="IG162" s="256"/>
      <c r="IH162" s="256"/>
      <c r="II162" s="256"/>
      <c r="IJ162" s="256"/>
      <c r="IK162" s="256"/>
      <c r="IL162" s="256"/>
      <c r="IM162" s="256"/>
      <c r="IN162" s="256"/>
      <c r="IO162" s="256"/>
    </row>
    <row r="163" ht="25.9" customHeight="1" spans="1:9">
      <c r="A163" s="244">
        <v>2012901</v>
      </c>
      <c r="B163" s="244" t="s">
        <v>72</v>
      </c>
      <c r="C163" s="248">
        <v>279</v>
      </c>
      <c r="D163" s="249">
        <v>248</v>
      </c>
      <c r="E163" s="243">
        <f t="shared" si="2"/>
        <v>-31</v>
      </c>
      <c r="I163" s="255">
        <v>279.186604</v>
      </c>
    </row>
    <row r="164" ht="25.9" customHeight="1" spans="1:9">
      <c r="A164" s="244">
        <v>2012902</v>
      </c>
      <c r="B164" s="244" t="s">
        <v>73</v>
      </c>
      <c r="C164" s="248"/>
      <c r="D164" s="249"/>
      <c r="E164" s="243">
        <f t="shared" si="2"/>
        <v>0</v>
      </c>
      <c r="I164" s="254" t="e">
        <v>#N/A</v>
      </c>
    </row>
    <row r="165" ht="25.9" customHeight="1" spans="1:9">
      <c r="A165" s="244">
        <v>2012903</v>
      </c>
      <c r="B165" s="244" t="s">
        <v>74</v>
      </c>
      <c r="C165" s="248"/>
      <c r="D165" s="249"/>
      <c r="E165" s="243">
        <f t="shared" si="2"/>
        <v>0</v>
      </c>
      <c r="I165" s="254" t="e">
        <v>#N/A</v>
      </c>
    </row>
    <row r="166" ht="25.9" customHeight="1" spans="1:9">
      <c r="A166" s="244">
        <v>2012906</v>
      </c>
      <c r="B166" s="244" t="s">
        <v>164</v>
      </c>
      <c r="C166" s="248"/>
      <c r="D166" s="249"/>
      <c r="E166" s="243">
        <f t="shared" si="2"/>
        <v>0</v>
      </c>
      <c r="I166" s="254" t="e">
        <v>#N/A</v>
      </c>
    </row>
    <row r="167" ht="25.9" customHeight="1" spans="1:9">
      <c r="A167" s="244">
        <v>2012950</v>
      </c>
      <c r="B167" s="244" t="s">
        <v>81</v>
      </c>
      <c r="C167" s="248"/>
      <c r="D167" s="249"/>
      <c r="E167" s="243">
        <f t="shared" si="2"/>
        <v>0</v>
      </c>
      <c r="I167" s="254" t="e">
        <v>#N/A</v>
      </c>
    </row>
    <row r="168" ht="25.9" customHeight="1" spans="1:9">
      <c r="A168" s="244">
        <v>2012999</v>
      </c>
      <c r="B168" s="244" t="s">
        <v>165</v>
      </c>
      <c r="C168" s="248">
        <v>58</v>
      </c>
      <c r="D168" s="249">
        <v>325</v>
      </c>
      <c r="E168" s="243">
        <f t="shared" si="2"/>
        <v>267</v>
      </c>
      <c r="I168" s="255">
        <v>58.468</v>
      </c>
    </row>
    <row r="169" ht="25.9" customHeight="1" spans="1:9">
      <c r="A169" s="244">
        <v>20131</v>
      </c>
      <c r="B169" s="245" t="s">
        <v>166</v>
      </c>
      <c r="C169" s="246">
        <f>SUM(C170:C175)</f>
        <v>1544</v>
      </c>
      <c r="D169" s="246">
        <v>1589</v>
      </c>
      <c r="E169" s="243">
        <f t="shared" si="2"/>
        <v>45</v>
      </c>
      <c r="I169" s="254" t="e">
        <v>#N/A</v>
      </c>
    </row>
    <row r="170" ht="25.9" customHeight="1" spans="1:9">
      <c r="A170" s="244">
        <v>2013101</v>
      </c>
      <c r="B170" s="244" t="s">
        <v>72</v>
      </c>
      <c r="C170" s="248">
        <v>1544</v>
      </c>
      <c r="D170" s="249">
        <v>1584</v>
      </c>
      <c r="E170" s="243">
        <f t="shared" si="2"/>
        <v>40</v>
      </c>
      <c r="I170" s="255">
        <v>1543.7271</v>
      </c>
    </row>
    <row r="171" ht="25.9" customHeight="1" spans="1:9">
      <c r="A171" s="244">
        <v>2013102</v>
      </c>
      <c r="B171" s="244" t="s">
        <v>73</v>
      </c>
      <c r="C171" s="248"/>
      <c r="D171" s="249"/>
      <c r="E171" s="243">
        <f t="shared" si="2"/>
        <v>0</v>
      </c>
      <c r="I171" s="254" t="e">
        <v>#N/A</v>
      </c>
    </row>
    <row r="172" ht="25.9" customHeight="1" spans="1:9">
      <c r="A172" s="244">
        <v>2013103</v>
      </c>
      <c r="B172" s="244" t="s">
        <v>74</v>
      </c>
      <c r="C172" s="248"/>
      <c r="D172" s="249"/>
      <c r="E172" s="243">
        <f t="shared" si="2"/>
        <v>0</v>
      </c>
      <c r="I172" s="254" t="e">
        <v>#N/A</v>
      </c>
    </row>
    <row r="173" ht="25.9" customHeight="1" spans="1:9">
      <c r="A173" s="244">
        <v>2013105</v>
      </c>
      <c r="B173" s="244" t="s">
        <v>167</v>
      </c>
      <c r="C173" s="248"/>
      <c r="D173" s="249">
        <v>5</v>
      </c>
      <c r="E173" s="243">
        <f t="shared" si="2"/>
        <v>5</v>
      </c>
      <c r="I173" s="254" t="e">
        <v>#N/A</v>
      </c>
    </row>
    <row r="174" ht="25.9" customHeight="1" spans="1:9">
      <c r="A174" s="244">
        <v>2013150</v>
      </c>
      <c r="B174" s="244" t="s">
        <v>81</v>
      </c>
      <c r="C174" s="248"/>
      <c r="D174" s="249"/>
      <c r="E174" s="243">
        <f t="shared" si="2"/>
        <v>0</v>
      </c>
      <c r="I174" s="254" t="e">
        <v>#N/A</v>
      </c>
    </row>
    <row r="175" ht="25.9" customHeight="1" spans="1:9">
      <c r="A175" s="244">
        <v>2013199</v>
      </c>
      <c r="B175" s="244" t="s">
        <v>168</v>
      </c>
      <c r="C175" s="248"/>
      <c r="D175" s="249"/>
      <c r="E175" s="243">
        <f t="shared" si="2"/>
        <v>0</v>
      </c>
      <c r="I175" s="254" t="e">
        <v>#N/A</v>
      </c>
    </row>
    <row r="176" ht="25.9" customHeight="1" spans="1:9">
      <c r="A176" s="244">
        <v>20132</v>
      </c>
      <c r="B176" s="245" t="s">
        <v>169</v>
      </c>
      <c r="C176" s="246">
        <f>SUM(C177:C182)</f>
        <v>1760</v>
      </c>
      <c r="D176" s="246">
        <v>1166</v>
      </c>
      <c r="E176" s="243">
        <f t="shared" si="2"/>
        <v>-594</v>
      </c>
      <c r="I176" s="254" t="e">
        <v>#N/A</v>
      </c>
    </row>
    <row r="177" ht="25.9" customHeight="1" spans="1:9">
      <c r="A177" s="244">
        <v>2013201</v>
      </c>
      <c r="B177" s="244" t="s">
        <v>72</v>
      </c>
      <c r="C177" s="248">
        <v>587</v>
      </c>
      <c r="D177" s="249">
        <v>569</v>
      </c>
      <c r="E177" s="243">
        <f t="shared" si="2"/>
        <v>-18</v>
      </c>
      <c r="I177" s="255">
        <v>587.1493</v>
      </c>
    </row>
    <row r="178" ht="25.9" customHeight="1" spans="1:9">
      <c r="A178" s="244">
        <v>2013202</v>
      </c>
      <c r="B178" s="244" t="s">
        <v>73</v>
      </c>
      <c r="C178" s="248"/>
      <c r="D178" s="249"/>
      <c r="E178" s="243">
        <f t="shared" si="2"/>
        <v>0</v>
      </c>
      <c r="I178" s="254" t="e">
        <v>#N/A</v>
      </c>
    </row>
    <row r="179" ht="25.9" customHeight="1" spans="1:9">
      <c r="A179" s="244">
        <v>2013203</v>
      </c>
      <c r="B179" s="244" t="s">
        <v>74</v>
      </c>
      <c r="C179" s="248"/>
      <c r="D179" s="249"/>
      <c r="E179" s="243">
        <f t="shared" si="2"/>
        <v>0</v>
      </c>
      <c r="I179" s="254" t="e">
        <v>#N/A</v>
      </c>
    </row>
    <row r="180" ht="25.9" customHeight="1" spans="1:9">
      <c r="A180" s="244">
        <v>2013204</v>
      </c>
      <c r="B180" s="244" t="s">
        <v>170</v>
      </c>
      <c r="C180" s="248"/>
      <c r="D180" s="249"/>
      <c r="E180" s="243">
        <f t="shared" si="2"/>
        <v>0</v>
      </c>
      <c r="I180" s="254" t="e">
        <v>#N/A</v>
      </c>
    </row>
    <row r="181" ht="25.9" customHeight="1" spans="1:9">
      <c r="A181" s="244">
        <v>2013250</v>
      </c>
      <c r="B181" s="244" t="s">
        <v>81</v>
      </c>
      <c r="C181" s="248"/>
      <c r="D181" s="249"/>
      <c r="E181" s="243">
        <f t="shared" si="2"/>
        <v>0</v>
      </c>
      <c r="I181" s="254" t="e">
        <v>#N/A</v>
      </c>
    </row>
    <row r="182" ht="25.9" customHeight="1" spans="1:9">
      <c r="A182" s="244">
        <v>2013299</v>
      </c>
      <c r="B182" s="244" t="s">
        <v>171</v>
      </c>
      <c r="C182" s="248">
        <v>1173</v>
      </c>
      <c r="D182" s="249">
        <v>597</v>
      </c>
      <c r="E182" s="243">
        <f t="shared" si="2"/>
        <v>-576</v>
      </c>
      <c r="I182" s="255">
        <v>1172.652159</v>
      </c>
    </row>
    <row r="183" ht="25.9" customHeight="1" spans="1:9">
      <c r="A183" s="244">
        <v>20133</v>
      </c>
      <c r="B183" s="245" t="s">
        <v>172</v>
      </c>
      <c r="C183" s="246">
        <f>SUM(C184:C189)</f>
        <v>737</v>
      </c>
      <c r="D183" s="246">
        <v>679</v>
      </c>
      <c r="E183" s="243">
        <f t="shared" si="2"/>
        <v>-58</v>
      </c>
      <c r="I183" s="254" t="e">
        <v>#N/A</v>
      </c>
    </row>
    <row r="184" ht="25.9" customHeight="1" spans="1:9">
      <c r="A184" s="244">
        <v>2013301</v>
      </c>
      <c r="B184" s="244" t="s">
        <v>72</v>
      </c>
      <c r="C184" s="248">
        <v>420</v>
      </c>
      <c r="D184" s="249">
        <v>376</v>
      </c>
      <c r="E184" s="243">
        <f t="shared" si="2"/>
        <v>-44</v>
      </c>
      <c r="I184" s="255">
        <v>420.5371</v>
      </c>
    </row>
    <row r="185" ht="25.9" customHeight="1" spans="1:9">
      <c r="A185" s="244">
        <v>2013302</v>
      </c>
      <c r="B185" s="244" t="s">
        <v>73</v>
      </c>
      <c r="C185" s="248"/>
      <c r="D185" s="249"/>
      <c r="E185" s="243">
        <f t="shared" si="2"/>
        <v>0</v>
      </c>
      <c r="I185" s="254" t="e">
        <v>#N/A</v>
      </c>
    </row>
    <row r="186" ht="25.9" customHeight="1" spans="1:9">
      <c r="A186" s="244">
        <v>2013303</v>
      </c>
      <c r="B186" s="244" t="s">
        <v>74</v>
      </c>
      <c r="C186" s="248"/>
      <c r="D186" s="249"/>
      <c r="E186" s="243">
        <f t="shared" si="2"/>
        <v>0</v>
      </c>
      <c r="I186" s="254" t="e">
        <v>#N/A</v>
      </c>
    </row>
    <row r="187" ht="25.9" customHeight="1" spans="1:9">
      <c r="A187" s="244">
        <v>2013304</v>
      </c>
      <c r="B187" s="244" t="s">
        <v>173</v>
      </c>
      <c r="C187" s="248"/>
      <c r="D187" s="249"/>
      <c r="E187" s="243">
        <f t="shared" si="2"/>
        <v>0</v>
      </c>
      <c r="I187" s="254" t="e">
        <v>#N/A</v>
      </c>
    </row>
    <row r="188" ht="25.9" customHeight="1" spans="1:9">
      <c r="A188" s="244">
        <v>2013350</v>
      </c>
      <c r="B188" s="244" t="s">
        <v>81</v>
      </c>
      <c r="C188" s="248"/>
      <c r="D188" s="249"/>
      <c r="E188" s="243">
        <f t="shared" si="2"/>
        <v>0</v>
      </c>
      <c r="I188" s="254" t="e">
        <v>#N/A</v>
      </c>
    </row>
    <row r="189" ht="25.9" customHeight="1" spans="1:9">
      <c r="A189" s="244">
        <v>2013399</v>
      </c>
      <c r="B189" s="244" t="s">
        <v>174</v>
      </c>
      <c r="C189" s="248">
        <v>317</v>
      </c>
      <c r="D189" s="249">
        <v>303</v>
      </c>
      <c r="E189" s="243">
        <f t="shared" si="2"/>
        <v>-14</v>
      </c>
      <c r="I189" s="255">
        <v>316.827</v>
      </c>
    </row>
    <row r="190" ht="25.9" customHeight="1" spans="1:9">
      <c r="A190" s="244">
        <v>20134</v>
      </c>
      <c r="B190" s="245" t="s">
        <v>175</v>
      </c>
      <c r="C190" s="246">
        <f>SUM(C191:C197)</f>
        <v>267</v>
      </c>
      <c r="D190" s="246">
        <v>293</v>
      </c>
      <c r="E190" s="243">
        <f t="shared" si="2"/>
        <v>26</v>
      </c>
      <c r="I190" s="254" t="e">
        <v>#N/A</v>
      </c>
    </row>
    <row r="191" ht="25.9" customHeight="1" spans="1:9">
      <c r="A191" s="244">
        <v>2013401</v>
      </c>
      <c r="B191" s="244" t="s">
        <v>72</v>
      </c>
      <c r="C191" s="248">
        <v>257</v>
      </c>
      <c r="D191" s="249">
        <v>236</v>
      </c>
      <c r="E191" s="243">
        <f t="shared" si="2"/>
        <v>-21</v>
      </c>
      <c r="I191" s="255">
        <v>256.8524</v>
      </c>
    </row>
    <row r="192" ht="25.9" customHeight="1" spans="1:9">
      <c r="A192" s="244">
        <v>2013402</v>
      </c>
      <c r="B192" s="244" t="s">
        <v>73</v>
      </c>
      <c r="C192" s="248"/>
      <c r="D192" s="249"/>
      <c r="E192" s="243">
        <f t="shared" si="2"/>
        <v>0</v>
      </c>
      <c r="I192" s="254" t="e">
        <v>#N/A</v>
      </c>
    </row>
    <row r="193" ht="25.9" customHeight="1" spans="1:9">
      <c r="A193" s="244">
        <v>2013403</v>
      </c>
      <c r="B193" s="244" t="s">
        <v>74</v>
      </c>
      <c r="C193" s="248"/>
      <c r="D193" s="249"/>
      <c r="E193" s="243">
        <f t="shared" si="2"/>
        <v>0</v>
      </c>
      <c r="I193" s="254" t="e">
        <v>#N/A</v>
      </c>
    </row>
    <row r="194" ht="25.9" customHeight="1" spans="1:9">
      <c r="A194" s="244">
        <v>2013404</v>
      </c>
      <c r="B194" s="244" t="s">
        <v>176</v>
      </c>
      <c r="C194" s="248">
        <v>8</v>
      </c>
      <c r="D194" s="249">
        <v>4</v>
      </c>
      <c r="E194" s="243">
        <f t="shared" si="2"/>
        <v>-4</v>
      </c>
      <c r="I194" s="255">
        <v>8.364</v>
      </c>
    </row>
    <row r="195" ht="25.9" customHeight="1" spans="1:9">
      <c r="A195" s="244">
        <v>2013405</v>
      </c>
      <c r="B195" s="244" t="s">
        <v>177</v>
      </c>
      <c r="C195" s="248">
        <v>2</v>
      </c>
      <c r="D195" s="249">
        <v>2</v>
      </c>
      <c r="E195" s="243">
        <f t="shared" si="2"/>
        <v>0</v>
      </c>
      <c r="I195" s="255">
        <v>2.1</v>
      </c>
    </row>
    <row r="196" ht="25.9" customHeight="1" spans="1:9">
      <c r="A196" s="244">
        <v>2013450</v>
      </c>
      <c r="B196" s="244" t="s">
        <v>81</v>
      </c>
      <c r="C196" s="248"/>
      <c r="D196" s="249"/>
      <c r="E196" s="243">
        <f t="shared" si="2"/>
        <v>0</v>
      </c>
      <c r="I196" s="254" t="e">
        <v>#N/A</v>
      </c>
    </row>
    <row r="197" ht="25.9" customHeight="1" spans="1:9">
      <c r="A197" s="244">
        <v>2013499</v>
      </c>
      <c r="B197" s="244" t="s">
        <v>178</v>
      </c>
      <c r="C197" s="248"/>
      <c r="D197" s="249">
        <v>51</v>
      </c>
      <c r="E197" s="243">
        <f t="shared" si="2"/>
        <v>51</v>
      </c>
      <c r="I197" s="254" t="e">
        <v>#N/A</v>
      </c>
    </row>
    <row r="198" ht="25.9" customHeight="1" spans="1:9">
      <c r="A198" s="244">
        <v>20135</v>
      </c>
      <c r="B198" s="245" t="s">
        <v>179</v>
      </c>
      <c r="C198" s="246">
        <f>SUM(C199:C203)</f>
        <v>0</v>
      </c>
      <c r="D198" s="246"/>
      <c r="E198" s="243">
        <f t="shared" ref="E198:E261" si="3">D198-C198</f>
        <v>0</v>
      </c>
      <c r="I198" s="254" t="e">
        <v>#N/A</v>
      </c>
    </row>
    <row r="199" ht="25.9" customHeight="1" spans="1:9">
      <c r="A199" s="244">
        <v>2013501</v>
      </c>
      <c r="B199" s="244" t="s">
        <v>72</v>
      </c>
      <c r="C199" s="248"/>
      <c r="D199" s="249"/>
      <c r="E199" s="243">
        <f t="shared" si="3"/>
        <v>0</v>
      </c>
      <c r="I199" s="254" t="e">
        <v>#N/A</v>
      </c>
    </row>
    <row r="200" ht="25.9" customHeight="1" spans="1:9">
      <c r="A200" s="244">
        <v>2013502</v>
      </c>
      <c r="B200" s="244" t="s">
        <v>73</v>
      </c>
      <c r="C200" s="248"/>
      <c r="D200" s="249"/>
      <c r="E200" s="243">
        <f t="shared" si="3"/>
        <v>0</v>
      </c>
      <c r="I200" s="254" t="e">
        <v>#N/A</v>
      </c>
    </row>
    <row r="201" ht="25.9" customHeight="1" spans="1:9">
      <c r="A201" s="244">
        <v>2013503</v>
      </c>
      <c r="B201" s="244" t="s">
        <v>74</v>
      </c>
      <c r="C201" s="248"/>
      <c r="D201" s="249"/>
      <c r="E201" s="243">
        <f t="shared" si="3"/>
        <v>0</v>
      </c>
      <c r="I201" s="254" t="e">
        <v>#N/A</v>
      </c>
    </row>
    <row r="202" ht="25.9" customHeight="1" spans="1:9">
      <c r="A202" s="244">
        <v>2013550</v>
      </c>
      <c r="B202" s="244" t="s">
        <v>81</v>
      </c>
      <c r="C202" s="248"/>
      <c r="D202" s="249"/>
      <c r="E202" s="243">
        <f t="shared" si="3"/>
        <v>0</v>
      </c>
      <c r="I202" s="254" t="e">
        <v>#N/A</v>
      </c>
    </row>
    <row r="203" ht="25.9" customHeight="1" spans="1:9">
      <c r="A203" s="244">
        <v>2013599</v>
      </c>
      <c r="B203" s="244" t="s">
        <v>180</v>
      </c>
      <c r="C203" s="248"/>
      <c r="D203" s="249"/>
      <c r="E203" s="243">
        <f t="shared" si="3"/>
        <v>0</v>
      </c>
      <c r="I203" s="254" t="e">
        <v>#N/A</v>
      </c>
    </row>
    <row r="204" ht="25.9" customHeight="1" spans="1:9">
      <c r="A204" s="244">
        <v>20136</v>
      </c>
      <c r="B204" s="245" t="s">
        <v>181</v>
      </c>
      <c r="C204" s="246">
        <f>SUM(C205:C209)</f>
        <v>0</v>
      </c>
      <c r="D204" s="246">
        <v>1</v>
      </c>
      <c r="E204" s="243">
        <f t="shared" si="3"/>
        <v>1</v>
      </c>
      <c r="I204" s="254" t="e">
        <v>#N/A</v>
      </c>
    </row>
    <row r="205" ht="25.9" customHeight="1" spans="1:9">
      <c r="A205" s="244">
        <v>2013601</v>
      </c>
      <c r="B205" s="244" t="s">
        <v>72</v>
      </c>
      <c r="C205" s="248">
        <v>0</v>
      </c>
      <c r="D205" s="249">
        <v>1</v>
      </c>
      <c r="E205" s="243">
        <f t="shared" si="3"/>
        <v>1</v>
      </c>
      <c r="I205" s="254" t="e">
        <v>#N/A</v>
      </c>
    </row>
    <row r="206" ht="25.9" customHeight="1" spans="1:9">
      <c r="A206" s="244">
        <v>2013602</v>
      </c>
      <c r="B206" s="244" t="s">
        <v>73</v>
      </c>
      <c r="C206" s="248"/>
      <c r="D206" s="249"/>
      <c r="E206" s="243">
        <f t="shared" si="3"/>
        <v>0</v>
      </c>
      <c r="I206" s="254" t="e">
        <v>#N/A</v>
      </c>
    </row>
    <row r="207" ht="25.9" customHeight="1" spans="1:9">
      <c r="A207" s="244">
        <v>2013603</v>
      </c>
      <c r="B207" s="244" t="s">
        <v>74</v>
      </c>
      <c r="C207" s="248"/>
      <c r="D207" s="249"/>
      <c r="E207" s="243">
        <f t="shared" si="3"/>
        <v>0</v>
      </c>
      <c r="I207" s="254" t="e">
        <v>#N/A</v>
      </c>
    </row>
    <row r="208" ht="25.9" customHeight="1" spans="1:9">
      <c r="A208" s="244">
        <v>2013650</v>
      </c>
      <c r="B208" s="244" t="s">
        <v>81</v>
      </c>
      <c r="C208" s="248"/>
      <c r="D208" s="249"/>
      <c r="E208" s="243">
        <f t="shared" si="3"/>
        <v>0</v>
      </c>
      <c r="I208" s="254" t="e">
        <v>#N/A</v>
      </c>
    </row>
    <row r="209" ht="25.9" customHeight="1" spans="1:9">
      <c r="A209" s="244">
        <v>2013699</v>
      </c>
      <c r="B209" s="244" t="s">
        <v>182</v>
      </c>
      <c r="C209" s="248"/>
      <c r="D209" s="249"/>
      <c r="E209" s="243">
        <f t="shared" si="3"/>
        <v>0</v>
      </c>
      <c r="I209" s="254" t="e">
        <v>#N/A</v>
      </c>
    </row>
    <row r="210" ht="25.9" customHeight="1" spans="1:9">
      <c r="A210" s="244">
        <v>20137</v>
      </c>
      <c r="B210" s="245" t="s">
        <v>183</v>
      </c>
      <c r="C210" s="246">
        <f>SUM(C211:C216)</f>
        <v>0</v>
      </c>
      <c r="D210" s="246"/>
      <c r="E210" s="243">
        <f t="shared" si="3"/>
        <v>0</v>
      </c>
      <c r="I210" s="254" t="e">
        <v>#N/A</v>
      </c>
    </row>
    <row r="211" ht="25.9" customHeight="1" spans="1:9">
      <c r="A211" s="244">
        <v>2013701</v>
      </c>
      <c r="B211" s="244" t="s">
        <v>72</v>
      </c>
      <c r="C211" s="248"/>
      <c r="D211" s="249"/>
      <c r="E211" s="243">
        <f t="shared" si="3"/>
        <v>0</v>
      </c>
      <c r="I211" s="254" t="e">
        <v>#N/A</v>
      </c>
    </row>
    <row r="212" ht="25.9" customHeight="1" spans="1:9">
      <c r="A212" s="244">
        <v>2013702</v>
      </c>
      <c r="B212" s="244" t="s">
        <v>73</v>
      </c>
      <c r="C212" s="248"/>
      <c r="D212" s="249"/>
      <c r="E212" s="243">
        <f t="shared" si="3"/>
        <v>0</v>
      </c>
      <c r="I212" s="254" t="e">
        <v>#N/A</v>
      </c>
    </row>
    <row r="213" ht="25.9" customHeight="1" spans="1:9">
      <c r="A213" s="244">
        <v>2013703</v>
      </c>
      <c r="B213" s="244" t="s">
        <v>74</v>
      </c>
      <c r="C213" s="248"/>
      <c r="D213" s="249"/>
      <c r="E213" s="243">
        <f t="shared" si="3"/>
        <v>0</v>
      </c>
      <c r="I213" s="254" t="e">
        <v>#N/A</v>
      </c>
    </row>
    <row r="214" ht="25.9" customHeight="1" spans="1:9">
      <c r="A214" s="244">
        <v>2013704</v>
      </c>
      <c r="B214" s="244" t="s">
        <v>184</v>
      </c>
      <c r="C214" s="248"/>
      <c r="D214" s="249"/>
      <c r="E214" s="243">
        <f t="shared" si="3"/>
        <v>0</v>
      </c>
      <c r="I214" s="254" t="e">
        <v>#N/A</v>
      </c>
    </row>
    <row r="215" ht="25.9" customHeight="1" spans="1:9">
      <c r="A215" s="244">
        <v>2013750</v>
      </c>
      <c r="B215" s="244" t="s">
        <v>81</v>
      </c>
      <c r="C215" s="248"/>
      <c r="D215" s="249"/>
      <c r="E215" s="243">
        <f t="shared" si="3"/>
        <v>0</v>
      </c>
      <c r="I215" s="254" t="e">
        <v>#N/A</v>
      </c>
    </row>
    <row r="216" ht="30" customHeight="1" spans="1:9">
      <c r="A216" s="244">
        <v>2013799</v>
      </c>
      <c r="B216" s="244" t="s">
        <v>185</v>
      </c>
      <c r="C216" s="248"/>
      <c r="D216" s="249"/>
      <c r="E216" s="243">
        <f t="shared" si="3"/>
        <v>0</v>
      </c>
      <c r="I216" s="254" t="e">
        <v>#N/A</v>
      </c>
    </row>
    <row r="217" ht="25.9" customHeight="1" spans="1:9">
      <c r="A217" s="244">
        <v>20138</v>
      </c>
      <c r="B217" s="245" t="s">
        <v>186</v>
      </c>
      <c r="C217" s="246">
        <f>SUM(C218:C231)</f>
        <v>1732</v>
      </c>
      <c r="D217" s="246">
        <v>1488</v>
      </c>
      <c r="E217" s="243">
        <f t="shared" si="3"/>
        <v>-244</v>
      </c>
      <c r="I217" s="254" t="e">
        <v>#N/A</v>
      </c>
    </row>
    <row r="218" ht="25.9" customHeight="1" spans="1:9">
      <c r="A218" s="244">
        <v>2013801</v>
      </c>
      <c r="B218" s="244" t="s">
        <v>72</v>
      </c>
      <c r="C218" s="248">
        <v>1164</v>
      </c>
      <c r="D218" s="249">
        <v>1040</v>
      </c>
      <c r="E218" s="243">
        <f t="shared" si="3"/>
        <v>-124</v>
      </c>
      <c r="I218" s="255">
        <v>1163.5541</v>
      </c>
    </row>
    <row r="219" ht="25.9" customHeight="1" spans="1:9">
      <c r="A219" s="244">
        <v>2013802</v>
      </c>
      <c r="B219" s="244" t="s">
        <v>73</v>
      </c>
      <c r="C219" s="248"/>
      <c r="D219" s="249"/>
      <c r="E219" s="243">
        <f t="shared" si="3"/>
        <v>0</v>
      </c>
      <c r="I219" s="254" t="e">
        <v>#N/A</v>
      </c>
    </row>
    <row r="220" ht="25.9" customHeight="1" spans="1:9">
      <c r="A220" s="244">
        <v>2013803</v>
      </c>
      <c r="B220" s="244" t="s">
        <v>74</v>
      </c>
      <c r="C220" s="248"/>
      <c r="D220" s="249"/>
      <c r="E220" s="243">
        <f t="shared" si="3"/>
        <v>0</v>
      </c>
      <c r="I220" s="254" t="e">
        <v>#N/A</v>
      </c>
    </row>
    <row r="221" ht="42" customHeight="1" spans="1:9">
      <c r="A221" s="244">
        <v>2013804</v>
      </c>
      <c r="B221" s="244" t="s">
        <v>187</v>
      </c>
      <c r="C221" s="248">
        <v>62</v>
      </c>
      <c r="D221" s="249">
        <v>5</v>
      </c>
      <c r="E221" s="243">
        <f t="shared" si="3"/>
        <v>-57</v>
      </c>
      <c r="I221" s="255">
        <v>61.8</v>
      </c>
    </row>
    <row r="222" ht="25" customHeight="1" spans="1:9">
      <c r="A222" s="244">
        <v>2013805</v>
      </c>
      <c r="B222" s="244" t="s">
        <v>188</v>
      </c>
      <c r="C222" s="248"/>
      <c r="D222" s="249">
        <v>5</v>
      </c>
      <c r="E222" s="243">
        <f t="shared" si="3"/>
        <v>5</v>
      </c>
      <c r="I222" s="254" t="e">
        <v>#N/A</v>
      </c>
    </row>
    <row r="223" ht="38" customHeight="1" spans="1:9">
      <c r="A223" s="244">
        <v>2013808</v>
      </c>
      <c r="B223" s="244" t="s">
        <v>113</v>
      </c>
      <c r="C223" s="248"/>
      <c r="D223" s="249"/>
      <c r="E223" s="243">
        <f t="shared" si="3"/>
        <v>0</v>
      </c>
      <c r="I223" s="254" t="e">
        <v>#N/A</v>
      </c>
    </row>
    <row r="224" ht="21" customHeight="1" spans="1:9">
      <c r="A224" s="244">
        <v>2013810</v>
      </c>
      <c r="B224" s="244" t="s">
        <v>189</v>
      </c>
      <c r="C224" s="248"/>
      <c r="D224" s="249"/>
      <c r="E224" s="243">
        <f t="shared" si="3"/>
        <v>0</v>
      </c>
      <c r="I224" s="254" t="e">
        <v>#N/A</v>
      </c>
    </row>
    <row r="225" ht="25.9" customHeight="1" spans="1:9">
      <c r="A225" s="244">
        <v>2013812</v>
      </c>
      <c r="B225" s="244" t="s">
        <v>190</v>
      </c>
      <c r="C225" s="248">
        <v>10</v>
      </c>
      <c r="D225" s="249">
        <v>10</v>
      </c>
      <c r="E225" s="243">
        <f t="shared" si="3"/>
        <v>0</v>
      </c>
      <c r="I225" s="255">
        <v>10</v>
      </c>
    </row>
    <row r="226" ht="25.9" customHeight="1" spans="1:9">
      <c r="A226" s="244">
        <v>2013813</v>
      </c>
      <c r="B226" s="244" t="s">
        <v>191</v>
      </c>
      <c r="C226" s="248"/>
      <c r="D226" s="249"/>
      <c r="E226" s="243">
        <f t="shared" si="3"/>
        <v>0</v>
      </c>
      <c r="I226" s="254" t="e">
        <v>#N/A</v>
      </c>
    </row>
    <row r="227" ht="25.9" customHeight="1" spans="1:9">
      <c r="A227" s="244">
        <v>2013814</v>
      </c>
      <c r="B227" s="244" t="s">
        <v>192</v>
      </c>
      <c r="C227" s="248"/>
      <c r="D227" s="249"/>
      <c r="E227" s="243">
        <f t="shared" si="3"/>
        <v>0</v>
      </c>
      <c r="I227" s="254" t="e">
        <v>#N/A</v>
      </c>
    </row>
    <row r="228" ht="25.9" customHeight="1" spans="1:9">
      <c r="A228" s="244">
        <v>2013815</v>
      </c>
      <c r="B228" s="244" t="s">
        <v>193</v>
      </c>
      <c r="C228" s="248"/>
      <c r="D228" s="249"/>
      <c r="E228" s="243">
        <f t="shared" si="3"/>
        <v>0</v>
      </c>
      <c r="I228" s="254" t="e">
        <v>#N/A</v>
      </c>
    </row>
    <row r="229" ht="25.9" customHeight="1" spans="1:9">
      <c r="A229" s="244">
        <v>2013816</v>
      </c>
      <c r="B229" s="244" t="s">
        <v>194</v>
      </c>
      <c r="C229" s="248">
        <v>30</v>
      </c>
      <c r="D229" s="249">
        <v>83</v>
      </c>
      <c r="E229" s="243">
        <f t="shared" si="3"/>
        <v>53</v>
      </c>
      <c r="I229" s="255">
        <v>29.8</v>
      </c>
    </row>
    <row r="230" ht="25.9" customHeight="1" spans="1:9">
      <c r="A230" s="244">
        <v>2013850</v>
      </c>
      <c r="B230" s="244" t="s">
        <v>81</v>
      </c>
      <c r="C230" s="248"/>
      <c r="D230" s="249"/>
      <c r="E230" s="243">
        <f t="shared" si="3"/>
        <v>0</v>
      </c>
      <c r="I230" s="254" t="e">
        <v>#N/A</v>
      </c>
    </row>
    <row r="231" ht="25.9" customHeight="1" spans="1:9">
      <c r="A231" s="244">
        <v>2013899</v>
      </c>
      <c r="B231" s="244" t="s">
        <v>195</v>
      </c>
      <c r="C231" s="248">
        <v>466</v>
      </c>
      <c r="D231" s="249">
        <v>345</v>
      </c>
      <c r="E231" s="243">
        <f t="shared" si="3"/>
        <v>-121</v>
      </c>
      <c r="I231" s="255">
        <v>465.99</v>
      </c>
    </row>
    <row r="232" ht="25.9" customHeight="1" spans="1:9">
      <c r="A232" s="257">
        <v>20140</v>
      </c>
      <c r="B232" s="245" t="s">
        <v>196</v>
      </c>
      <c r="C232" s="248">
        <v>0</v>
      </c>
      <c r="D232" s="249">
        <v>35</v>
      </c>
      <c r="E232" s="243">
        <f t="shared" si="3"/>
        <v>35</v>
      </c>
      <c r="I232" s="255"/>
    </row>
    <row r="233" ht="25.9" customHeight="1" spans="1:9">
      <c r="A233" s="257">
        <v>2014001</v>
      </c>
      <c r="B233" s="244" t="s">
        <v>197</v>
      </c>
      <c r="C233" s="248">
        <v>0</v>
      </c>
      <c r="D233" s="249">
        <v>11</v>
      </c>
      <c r="E233" s="243">
        <f t="shared" si="3"/>
        <v>11</v>
      </c>
      <c r="I233" s="255"/>
    </row>
    <row r="234" ht="25.9" customHeight="1" spans="1:9">
      <c r="A234" s="257">
        <v>2014004</v>
      </c>
      <c r="B234" s="244" t="s">
        <v>198</v>
      </c>
      <c r="C234" s="248">
        <v>0</v>
      </c>
      <c r="D234" s="249">
        <v>24</v>
      </c>
      <c r="E234" s="243">
        <f t="shared" si="3"/>
        <v>24</v>
      </c>
      <c r="I234" s="255"/>
    </row>
    <row r="235" ht="25.9" customHeight="1" spans="1:9">
      <c r="A235" s="244">
        <v>20199</v>
      </c>
      <c r="B235" s="245" t="s">
        <v>199</v>
      </c>
      <c r="C235" s="246">
        <f>SUM(C236:C237)</f>
        <v>196</v>
      </c>
      <c r="D235" s="246">
        <v>243</v>
      </c>
      <c r="E235" s="243">
        <f t="shared" si="3"/>
        <v>47</v>
      </c>
      <c r="I235" s="254" t="e">
        <v>#N/A</v>
      </c>
    </row>
    <row r="236" ht="25.9" customHeight="1" spans="1:9">
      <c r="A236" s="244">
        <v>2019901</v>
      </c>
      <c r="B236" s="244" t="s">
        <v>200</v>
      </c>
      <c r="C236" s="248">
        <v>30</v>
      </c>
      <c r="D236" s="249">
        <v>0</v>
      </c>
      <c r="E236" s="243">
        <f t="shared" si="3"/>
        <v>-30</v>
      </c>
      <c r="I236" s="254" t="e">
        <v>#N/A</v>
      </c>
    </row>
    <row r="237" ht="25.9" customHeight="1" spans="1:9">
      <c r="A237" s="244">
        <v>2019999</v>
      </c>
      <c r="B237" s="244" t="s">
        <v>201</v>
      </c>
      <c r="C237" s="248">
        <v>166</v>
      </c>
      <c r="D237" s="249">
        <v>243</v>
      </c>
      <c r="E237" s="243">
        <f t="shared" si="3"/>
        <v>77</v>
      </c>
      <c r="I237" s="255">
        <v>165.7883</v>
      </c>
    </row>
    <row r="238" ht="25.9" customHeight="1" spans="1:9">
      <c r="A238" s="244">
        <v>202</v>
      </c>
      <c r="B238" s="245" t="s">
        <v>202</v>
      </c>
      <c r="C238" s="246"/>
      <c r="D238" s="246"/>
      <c r="E238" s="243">
        <f t="shared" si="3"/>
        <v>0</v>
      </c>
      <c r="I238" s="254" t="e">
        <v>#N/A</v>
      </c>
    </row>
    <row r="239" ht="25.9" customHeight="1" spans="1:9">
      <c r="A239" s="244">
        <v>20201</v>
      </c>
      <c r="B239" s="245" t="s">
        <v>203</v>
      </c>
      <c r="C239" s="246">
        <f>SUM(C240:C245)</f>
        <v>0</v>
      </c>
      <c r="D239" s="246"/>
      <c r="E239" s="243">
        <f t="shared" si="3"/>
        <v>0</v>
      </c>
      <c r="I239" s="254" t="e">
        <v>#N/A</v>
      </c>
    </row>
    <row r="240" ht="25.9" customHeight="1" spans="1:9">
      <c r="A240" s="244">
        <v>2020101</v>
      </c>
      <c r="B240" s="244" t="s">
        <v>72</v>
      </c>
      <c r="C240" s="248"/>
      <c r="D240" s="249"/>
      <c r="E240" s="243">
        <f t="shared" si="3"/>
        <v>0</v>
      </c>
      <c r="I240" s="254" t="e">
        <v>#N/A</v>
      </c>
    </row>
    <row r="241" ht="25.9" customHeight="1" spans="1:9">
      <c r="A241" s="244">
        <v>2020102</v>
      </c>
      <c r="B241" s="244" t="s">
        <v>73</v>
      </c>
      <c r="C241" s="248"/>
      <c r="D241" s="249"/>
      <c r="E241" s="243">
        <f t="shared" si="3"/>
        <v>0</v>
      </c>
      <c r="I241" s="254" t="e">
        <v>#N/A</v>
      </c>
    </row>
    <row r="242" ht="25.9" customHeight="1" spans="1:9">
      <c r="A242" s="244">
        <v>2020103</v>
      </c>
      <c r="B242" s="244" t="s">
        <v>74</v>
      </c>
      <c r="C242" s="248"/>
      <c r="D242" s="249"/>
      <c r="E242" s="243">
        <f t="shared" si="3"/>
        <v>0</v>
      </c>
      <c r="I242" s="254" t="e">
        <v>#N/A</v>
      </c>
    </row>
    <row r="243" ht="25.9" customHeight="1" spans="1:9">
      <c r="A243" s="244">
        <v>2020104</v>
      </c>
      <c r="B243" s="244" t="s">
        <v>167</v>
      </c>
      <c r="C243" s="248"/>
      <c r="D243" s="249"/>
      <c r="E243" s="243">
        <f t="shared" si="3"/>
        <v>0</v>
      </c>
      <c r="I243" s="254" t="e">
        <v>#N/A</v>
      </c>
    </row>
    <row r="244" ht="25.9" customHeight="1" spans="1:9">
      <c r="A244" s="244">
        <v>2020150</v>
      </c>
      <c r="B244" s="244" t="s">
        <v>81</v>
      </c>
      <c r="C244" s="248"/>
      <c r="D244" s="249"/>
      <c r="E244" s="243">
        <f t="shared" si="3"/>
        <v>0</v>
      </c>
      <c r="I244" s="254" t="e">
        <v>#N/A</v>
      </c>
    </row>
    <row r="245" ht="25.9" customHeight="1" spans="1:9">
      <c r="A245" s="244">
        <v>2020199</v>
      </c>
      <c r="B245" s="244" t="s">
        <v>204</v>
      </c>
      <c r="C245" s="248"/>
      <c r="D245" s="249"/>
      <c r="E245" s="243">
        <f t="shared" si="3"/>
        <v>0</v>
      </c>
      <c r="I245" s="254" t="e">
        <v>#N/A</v>
      </c>
    </row>
    <row r="246" ht="25.9" customHeight="1" spans="1:9">
      <c r="A246" s="244">
        <v>20202</v>
      </c>
      <c r="B246" s="245" t="s">
        <v>205</v>
      </c>
      <c r="C246" s="246">
        <f>SUM(C247:C248)</f>
        <v>0</v>
      </c>
      <c r="D246" s="246"/>
      <c r="E246" s="243">
        <f t="shared" si="3"/>
        <v>0</v>
      </c>
      <c r="I246" s="254" t="e">
        <v>#N/A</v>
      </c>
    </row>
    <row r="247" ht="25.9" customHeight="1" spans="1:9">
      <c r="A247" s="244">
        <v>2020201</v>
      </c>
      <c r="B247" s="244" t="s">
        <v>206</v>
      </c>
      <c r="C247" s="248"/>
      <c r="D247" s="249"/>
      <c r="E247" s="243">
        <f t="shared" si="3"/>
        <v>0</v>
      </c>
      <c r="I247" s="254" t="e">
        <v>#N/A</v>
      </c>
    </row>
    <row r="248" ht="25.9" customHeight="1" spans="1:9">
      <c r="A248" s="244">
        <v>2020202</v>
      </c>
      <c r="B248" s="244" t="s">
        <v>207</v>
      </c>
      <c r="C248" s="243"/>
      <c r="D248" s="249"/>
      <c r="E248" s="243">
        <f t="shared" si="3"/>
        <v>0</v>
      </c>
      <c r="I248" s="254" t="e">
        <v>#N/A</v>
      </c>
    </row>
    <row r="249" ht="25.9" customHeight="1" spans="1:9">
      <c r="A249" s="244">
        <v>20203</v>
      </c>
      <c r="B249" s="245" t="s">
        <v>208</v>
      </c>
      <c r="C249" s="246">
        <f>SUM(C250:C251)</f>
        <v>0</v>
      </c>
      <c r="D249" s="246"/>
      <c r="E249" s="243">
        <f t="shared" si="3"/>
        <v>0</v>
      </c>
      <c r="I249" s="254" t="e">
        <v>#N/A</v>
      </c>
    </row>
    <row r="250" ht="25.9" customHeight="1" spans="1:9">
      <c r="A250" s="244">
        <v>2020304</v>
      </c>
      <c r="B250" s="244" t="s">
        <v>209</v>
      </c>
      <c r="C250" s="248"/>
      <c r="D250" s="249"/>
      <c r="E250" s="243">
        <f t="shared" si="3"/>
        <v>0</v>
      </c>
      <c r="I250" s="254" t="e">
        <v>#N/A</v>
      </c>
    </row>
    <row r="251" ht="25.9" customHeight="1" spans="1:9">
      <c r="A251" s="244">
        <v>2020306</v>
      </c>
      <c r="B251" s="244" t="s">
        <v>210</v>
      </c>
      <c r="C251" s="248"/>
      <c r="D251" s="249"/>
      <c r="E251" s="243">
        <f t="shared" si="3"/>
        <v>0</v>
      </c>
      <c r="I251" s="254" t="e">
        <v>#N/A</v>
      </c>
    </row>
    <row r="252" ht="25.9" customHeight="1" spans="1:9">
      <c r="A252" s="244">
        <v>20204</v>
      </c>
      <c r="B252" s="245" t="s">
        <v>211</v>
      </c>
      <c r="C252" s="246">
        <f>SUM(C253:C257)</f>
        <v>0</v>
      </c>
      <c r="D252" s="246"/>
      <c r="E252" s="243">
        <f t="shared" si="3"/>
        <v>0</v>
      </c>
      <c r="I252" s="254" t="e">
        <v>#N/A</v>
      </c>
    </row>
    <row r="253" ht="25.9" customHeight="1" spans="1:9">
      <c r="A253" s="244">
        <v>2020401</v>
      </c>
      <c r="B253" s="244" t="s">
        <v>212</v>
      </c>
      <c r="C253" s="248"/>
      <c r="D253" s="249"/>
      <c r="E253" s="243">
        <f t="shared" si="3"/>
        <v>0</v>
      </c>
      <c r="I253" s="254" t="e">
        <v>#N/A</v>
      </c>
    </row>
    <row r="254" ht="25.9" customHeight="1" spans="1:9">
      <c r="A254" s="244">
        <v>2020402</v>
      </c>
      <c r="B254" s="244" t="s">
        <v>213</v>
      </c>
      <c r="C254" s="248"/>
      <c r="D254" s="249"/>
      <c r="E254" s="243">
        <f t="shared" si="3"/>
        <v>0</v>
      </c>
      <c r="I254" s="254" t="e">
        <v>#N/A</v>
      </c>
    </row>
    <row r="255" ht="25.9" customHeight="1" spans="1:9">
      <c r="A255" s="244">
        <v>2020403</v>
      </c>
      <c r="B255" s="244" t="s">
        <v>214</v>
      </c>
      <c r="C255" s="243"/>
      <c r="D255" s="249"/>
      <c r="E255" s="243">
        <f t="shared" si="3"/>
        <v>0</v>
      </c>
      <c r="I255" s="254" t="e">
        <v>#N/A</v>
      </c>
    </row>
    <row r="256" ht="25.9" customHeight="1" spans="1:9">
      <c r="A256" s="244">
        <v>2020404</v>
      </c>
      <c r="B256" s="244" t="s">
        <v>215</v>
      </c>
      <c r="C256" s="248"/>
      <c r="D256" s="249"/>
      <c r="E256" s="243">
        <f t="shared" si="3"/>
        <v>0</v>
      </c>
      <c r="I256" s="254" t="e">
        <v>#N/A</v>
      </c>
    </row>
    <row r="257" ht="25.9" customHeight="1" spans="1:9">
      <c r="A257" s="244">
        <v>2020499</v>
      </c>
      <c r="B257" s="244" t="s">
        <v>216</v>
      </c>
      <c r="C257" s="248"/>
      <c r="D257" s="249"/>
      <c r="E257" s="243">
        <f t="shared" si="3"/>
        <v>0</v>
      </c>
      <c r="I257" s="254" t="e">
        <v>#N/A</v>
      </c>
    </row>
    <row r="258" ht="25.9" customHeight="1" spans="1:9">
      <c r="A258" s="244">
        <v>20205</v>
      </c>
      <c r="B258" s="245" t="s">
        <v>217</v>
      </c>
      <c r="C258" s="246">
        <f>SUM(C259:C262)</f>
        <v>0</v>
      </c>
      <c r="D258" s="246"/>
      <c r="E258" s="243">
        <f t="shared" si="3"/>
        <v>0</v>
      </c>
      <c r="I258" s="254" t="e">
        <v>#N/A</v>
      </c>
    </row>
    <row r="259" ht="25.9" customHeight="1" spans="1:9">
      <c r="A259" s="244">
        <v>2020503</v>
      </c>
      <c r="B259" s="244" t="s">
        <v>218</v>
      </c>
      <c r="C259" s="248"/>
      <c r="D259" s="249"/>
      <c r="E259" s="243">
        <f t="shared" si="3"/>
        <v>0</v>
      </c>
      <c r="I259" s="254" t="e">
        <v>#N/A</v>
      </c>
    </row>
    <row r="260" ht="25.9" customHeight="1" spans="1:9">
      <c r="A260" s="244">
        <v>2020504</v>
      </c>
      <c r="B260" s="244" t="s">
        <v>219</v>
      </c>
      <c r="C260" s="248"/>
      <c r="D260" s="249"/>
      <c r="E260" s="243">
        <f t="shared" si="3"/>
        <v>0</v>
      </c>
      <c r="I260" s="254" t="e">
        <v>#N/A</v>
      </c>
    </row>
    <row r="261" ht="25.9" customHeight="1" spans="1:9">
      <c r="A261" s="244">
        <v>2020505</v>
      </c>
      <c r="B261" s="244" t="s">
        <v>220</v>
      </c>
      <c r="C261" s="248"/>
      <c r="D261" s="249"/>
      <c r="E261" s="243">
        <f t="shared" si="3"/>
        <v>0</v>
      </c>
      <c r="I261" s="254" t="e">
        <v>#N/A</v>
      </c>
    </row>
    <row r="262" ht="25.9" customHeight="1" spans="1:9">
      <c r="A262" s="244">
        <v>2020599</v>
      </c>
      <c r="B262" s="244" t="s">
        <v>221</v>
      </c>
      <c r="C262" s="248"/>
      <c r="D262" s="249"/>
      <c r="E262" s="243">
        <f t="shared" ref="E262:E325" si="4">D262-C262</f>
        <v>0</v>
      </c>
      <c r="I262" s="254" t="e">
        <v>#N/A</v>
      </c>
    </row>
    <row r="263" ht="25.9" customHeight="1" spans="1:9">
      <c r="A263" s="244">
        <v>20206</v>
      </c>
      <c r="B263" s="245" t="s">
        <v>222</v>
      </c>
      <c r="C263" s="246">
        <f>SUM(C264)</f>
        <v>0</v>
      </c>
      <c r="D263" s="246"/>
      <c r="E263" s="243">
        <f t="shared" si="4"/>
        <v>0</v>
      </c>
      <c r="I263" s="254" t="e">
        <v>#N/A</v>
      </c>
    </row>
    <row r="264" ht="25.9" customHeight="1" spans="1:9">
      <c r="A264" s="244">
        <v>2020601</v>
      </c>
      <c r="B264" s="244" t="s">
        <v>223</v>
      </c>
      <c r="C264" s="248"/>
      <c r="D264" s="249"/>
      <c r="E264" s="243">
        <f t="shared" si="4"/>
        <v>0</v>
      </c>
      <c r="I264" s="254" t="e">
        <v>#N/A</v>
      </c>
    </row>
    <row r="265" ht="25.9" customHeight="1" spans="1:9">
      <c r="A265" s="244">
        <v>20207</v>
      </c>
      <c r="B265" s="245" t="s">
        <v>224</v>
      </c>
      <c r="C265" s="246">
        <f>SUM(C266:C269)</f>
        <v>0</v>
      </c>
      <c r="D265" s="246"/>
      <c r="E265" s="243">
        <f t="shared" si="4"/>
        <v>0</v>
      </c>
      <c r="I265" s="254" t="e">
        <v>#N/A</v>
      </c>
    </row>
    <row r="266" ht="25.9" customHeight="1" spans="1:9">
      <c r="A266" s="244">
        <v>2020701</v>
      </c>
      <c r="B266" s="244" t="s">
        <v>225</v>
      </c>
      <c r="C266" s="248"/>
      <c r="D266" s="249"/>
      <c r="E266" s="243">
        <f t="shared" si="4"/>
        <v>0</v>
      </c>
      <c r="I266" s="254" t="e">
        <v>#N/A</v>
      </c>
    </row>
    <row r="267" ht="25.9" customHeight="1" spans="1:9">
      <c r="A267" s="244">
        <v>2020702</v>
      </c>
      <c r="B267" s="244" t="s">
        <v>226</v>
      </c>
      <c r="C267" s="248"/>
      <c r="D267" s="249"/>
      <c r="E267" s="243">
        <f t="shared" si="4"/>
        <v>0</v>
      </c>
      <c r="I267" s="254" t="e">
        <v>#N/A</v>
      </c>
    </row>
    <row r="268" ht="25.9" customHeight="1" spans="1:9">
      <c r="A268" s="244">
        <v>2020703</v>
      </c>
      <c r="B268" s="244" t="s">
        <v>227</v>
      </c>
      <c r="C268" s="248"/>
      <c r="D268" s="249"/>
      <c r="E268" s="243">
        <f t="shared" si="4"/>
        <v>0</v>
      </c>
      <c r="I268" s="254" t="e">
        <v>#N/A</v>
      </c>
    </row>
    <row r="269" ht="25.9" customHeight="1" spans="1:9">
      <c r="A269" s="244">
        <v>2020799</v>
      </c>
      <c r="B269" s="244" t="s">
        <v>228</v>
      </c>
      <c r="C269" s="248"/>
      <c r="D269" s="249"/>
      <c r="E269" s="243">
        <f t="shared" si="4"/>
        <v>0</v>
      </c>
      <c r="I269" s="254" t="e">
        <v>#N/A</v>
      </c>
    </row>
    <row r="270" ht="25.9" customHeight="1" spans="1:9">
      <c r="A270" s="244">
        <v>20208</v>
      </c>
      <c r="B270" s="245" t="s">
        <v>229</v>
      </c>
      <c r="C270" s="246">
        <f>SUM(C271:C275)</f>
        <v>0</v>
      </c>
      <c r="D270" s="246"/>
      <c r="E270" s="243">
        <f t="shared" si="4"/>
        <v>0</v>
      </c>
      <c r="I270" s="254" t="e">
        <v>#N/A</v>
      </c>
    </row>
    <row r="271" ht="25.9" customHeight="1" spans="1:9">
      <c r="A271" s="244">
        <v>2020801</v>
      </c>
      <c r="B271" s="244" t="s">
        <v>72</v>
      </c>
      <c r="C271" s="248"/>
      <c r="D271" s="249"/>
      <c r="E271" s="243">
        <f t="shared" si="4"/>
        <v>0</v>
      </c>
      <c r="I271" s="254" t="e">
        <v>#N/A</v>
      </c>
    </row>
    <row r="272" ht="25.9" customHeight="1" spans="1:9">
      <c r="A272" s="244">
        <v>2020802</v>
      </c>
      <c r="B272" s="244" t="s">
        <v>73</v>
      </c>
      <c r="C272" s="248"/>
      <c r="D272" s="249"/>
      <c r="E272" s="243">
        <f t="shared" si="4"/>
        <v>0</v>
      </c>
      <c r="I272" s="254" t="e">
        <v>#N/A</v>
      </c>
    </row>
    <row r="273" ht="25.9" customHeight="1" spans="1:9">
      <c r="A273" s="244">
        <v>2020803</v>
      </c>
      <c r="B273" s="244" t="s">
        <v>74</v>
      </c>
      <c r="C273" s="248"/>
      <c r="D273" s="249"/>
      <c r="E273" s="243">
        <f t="shared" si="4"/>
        <v>0</v>
      </c>
      <c r="I273" s="254" t="e">
        <v>#N/A</v>
      </c>
    </row>
    <row r="274" ht="25.9" customHeight="1" spans="1:9">
      <c r="A274" s="244">
        <v>2020850</v>
      </c>
      <c r="B274" s="244" t="s">
        <v>81</v>
      </c>
      <c r="C274" s="248"/>
      <c r="D274" s="249"/>
      <c r="E274" s="243">
        <f t="shared" si="4"/>
        <v>0</v>
      </c>
      <c r="I274" s="254" t="e">
        <v>#N/A</v>
      </c>
    </row>
    <row r="275" ht="25.9" customHeight="1" spans="1:9">
      <c r="A275" s="244">
        <v>2020899</v>
      </c>
      <c r="B275" s="244" t="s">
        <v>230</v>
      </c>
      <c r="C275" s="248"/>
      <c r="D275" s="249"/>
      <c r="E275" s="243">
        <f t="shared" si="4"/>
        <v>0</v>
      </c>
      <c r="I275" s="254" t="e">
        <v>#N/A</v>
      </c>
    </row>
    <row r="276" ht="25.9" customHeight="1" spans="1:9">
      <c r="A276" s="244">
        <v>20299</v>
      </c>
      <c r="B276" s="245" t="s">
        <v>231</v>
      </c>
      <c r="C276" s="246">
        <f>SUM(C277)</f>
        <v>0</v>
      </c>
      <c r="D276" s="246"/>
      <c r="E276" s="243">
        <f t="shared" si="4"/>
        <v>0</v>
      </c>
      <c r="I276" s="254" t="e">
        <v>#N/A</v>
      </c>
    </row>
    <row r="277" ht="25.9" customHeight="1" spans="1:9">
      <c r="A277" s="244">
        <v>2029999</v>
      </c>
      <c r="B277" s="245" t="s">
        <v>232</v>
      </c>
      <c r="C277" s="243"/>
      <c r="D277" s="246"/>
      <c r="E277" s="243">
        <f t="shared" si="4"/>
        <v>0</v>
      </c>
      <c r="I277" s="254" t="e">
        <v>#N/A</v>
      </c>
    </row>
    <row r="278" ht="25.9" customHeight="1" spans="1:9">
      <c r="A278" s="244">
        <v>203</v>
      </c>
      <c r="B278" s="245" t="s">
        <v>233</v>
      </c>
      <c r="C278" s="246">
        <f>SUM(C279,C283,C285,C287,C295)</f>
        <v>316</v>
      </c>
      <c r="D278" s="246">
        <v>252</v>
      </c>
      <c r="E278" s="243">
        <f t="shared" si="4"/>
        <v>-64</v>
      </c>
      <c r="I278" s="254" t="e">
        <v>#N/A</v>
      </c>
    </row>
    <row r="279" ht="25.9" customHeight="1" spans="1:9">
      <c r="A279" s="244">
        <v>20301</v>
      </c>
      <c r="B279" s="245" t="s">
        <v>234</v>
      </c>
      <c r="C279" s="246">
        <f>SUM(C280:C282)</f>
        <v>0</v>
      </c>
      <c r="D279" s="246"/>
      <c r="E279" s="243">
        <f t="shared" si="4"/>
        <v>0</v>
      </c>
      <c r="I279" s="254" t="e">
        <v>#N/A</v>
      </c>
    </row>
    <row r="280" ht="25.9" customHeight="1" spans="1:9">
      <c r="A280" s="244">
        <v>2030101</v>
      </c>
      <c r="B280" s="244" t="s">
        <v>235</v>
      </c>
      <c r="C280" s="248"/>
      <c r="D280" s="249"/>
      <c r="E280" s="243">
        <f t="shared" si="4"/>
        <v>0</v>
      </c>
      <c r="I280" s="254" t="e">
        <v>#N/A</v>
      </c>
    </row>
    <row r="281" ht="25.9" customHeight="1" spans="1:9">
      <c r="A281" s="244">
        <v>2030102</v>
      </c>
      <c r="B281" s="244" t="s">
        <v>236</v>
      </c>
      <c r="C281" s="248"/>
      <c r="D281" s="249"/>
      <c r="E281" s="243">
        <f t="shared" si="4"/>
        <v>0</v>
      </c>
      <c r="I281" s="254" t="e">
        <v>#N/A</v>
      </c>
    </row>
    <row r="282" ht="25.9" customHeight="1" spans="1:9">
      <c r="A282" s="244">
        <v>2030199</v>
      </c>
      <c r="B282" s="244" t="s">
        <v>237</v>
      </c>
      <c r="C282" s="248"/>
      <c r="D282" s="249"/>
      <c r="E282" s="243">
        <f t="shared" si="4"/>
        <v>0</v>
      </c>
      <c r="I282" s="254" t="e">
        <v>#N/A</v>
      </c>
    </row>
    <row r="283" ht="25.9" customHeight="1" spans="1:9">
      <c r="A283" s="244">
        <v>20304</v>
      </c>
      <c r="B283" s="245" t="s">
        <v>238</v>
      </c>
      <c r="C283" s="246">
        <f>SUM(C284)</f>
        <v>0</v>
      </c>
      <c r="D283" s="246"/>
      <c r="E283" s="243">
        <f t="shared" si="4"/>
        <v>0</v>
      </c>
      <c r="I283" s="254" t="e">
        <v>#N/A</v>
      </c>
    </row>
    <row r="284" ht="25.9" customHeight="1" spans="1:9">
      <c r="A284" s="244">
        <v>2030401</v>
      </c>
      <c r="B284" s="244" t="s">
        <v>239</v>
      </c>
      <c r="C284" s="248"/>
      <c r="D284" s="249"/>
      <c r="E284" s="243">
        <f t="shared" si="4"/>
        <v>0</v>
      </c>
      <c r="I284" s="254" t="e">
        <v>#N/A</v>
      </c>
    </row>
    <row r="285" ht="25.9" customHeight="1" spans="1:9">
      <c r="A285" s="244">
        <v>20305</v>
      </c>
      <c r="B285" s="245" t="s">
        <v>240</v>
      </c>
      <c r="C285" s="246">
        <f>SUM(C286)</f>
        <v>0</v>
      </c>
      <c r="D285" s="246"/>
      <c r="E285" s="243">
        <f t="shared" si="4"/>
        <v>0</v>
      </c>
      <c r="I285" s="254" t="e">
        <v>#N/A</v>
      </c>
    </row>
    <row r="286" ht="25.9" customHeight="1" spans="1:9">
      <c r="A286" s="244">
        <v>2030501</v>
      </c>
      <c r="B286" s="244" t="s">
        <v>241</v>
      </c>
      <c r="C286" s="248"/>
      <c r="D286" s="249"/>
      <c r="E286" s="243">
        <f t="shared" si="4"/>
        <v>0</v>
      </c>
      <c r="I286" s="254" t="e">
        <v>#N/A</v>
      </c>
    </row>
    <row r="287" ht="25.9" customHeight="1" spans="1:9">
      <c r="A287" s="244">
        <v>20306</v>
      </c>
      <c r="B287" s="245" t="s">
        <v>242</v>
      </c>
      <c r="C287" s="246">
        <f>SUM(C288:C294)</f>
        <v>316</v>
      </c>
      <c r="D287" s="246">
        <v>252</v>
      </c>
      <c r="E287" s="243">
        <f t="shared" si="4"/>
        <v>-64</v>
      </c>
      <c r="I287" s="254" t="e">
        <v>#N/A</v>
      </c>
    </row>
    <row r="288" ht="25.9" customHeight="1" spans="1:9">
      <c r="A288" s="244">
        <v>2030601</v>
      </c>
      <c r="B288" s="244" t="s">
        <v>243</v>
      </c>
      <c r="C288" s="248">
        <v>67</v>
      </c>
      <c r="D288" s="249">
        <v>67</v>
      </c>
      <c r="E288" s="243">
        <f t="shared" si="4"/>
        <v>0</v>
      </c>
      <c r="I288" s="255">
        <v>66.6</v>
      </c>
    </row>
    <row r="289" ht="25.9" customHeight="1" spans="1:9">
      <c r="A289" s="244">
        <v>2030602</v>
      </c>
      <c r="B289" s="244" t="s">
        <v>244</v>
      </c>
      <c r="C289" s="248"/>
      <c r="D289" s="249"/>
      <c r="E289" s="243">
        <f t="shared" si="4"/>
        <v>0</v>
      </c>
      <c r="I289" s="254" t="e">
        <v>#N/A</v>
      </c>
    </row>
    <row r="290" ht="25.9" customHeight="1" spans="1:9">
      <c r="A290" s="244">
        <v>2030603</v>
      </c>
      <c r="B290" s="244" t="s">
        <v>245</v>
      </c>
      <c r="C290" s="248"/>
      <c r="D290" s="249"/>
      <c r="E290" s="243">
        <f t="shared" si="4"/>
        <v>0</v>
      </c>
      <c r="I290" s="254" t="e">
        <v>#N/A</v>
      </c>
    </row>
    <row r="291" ht="25.9" customHeight="1" spans="1:9">
      <c r="A291" s="244">
        <v>2030604</v>
      </c>
      <c r="B291" s="244" t="s">
        <v>246</v>
      </c>
      <c r="C291" s="248"/>
      <c r="D291" s="249"/>
      <c r="E291" s="243">
        <f t="shared" si="4"/>
        <v>0</v>
      </c>
      <c r="I291" s="254" t="e">
        <v>#N/A</v>
      </c>
    </row>
    <row r="292" ht="25.9" customHeight="1" spans="1:9">
      <c r="A292" s="244">
        <v>2030607</v>
      </c>
      <c r="B292" s="244" t="s">
        <v>247</v>
      </c>
      <c r="C292" s="248">
        <v>249</v>
      </c>
      <c r="D292" s="249">
        <v>185</v>
      </c>
      <c r="E292" s="243">
        <f t="shared" si="4"/>
        <v>-64</v>
      </c>
      <c r="I292" s="255">
        <v>249</v>
      </c>
    </row>
    <row r="293" ht="25.9" customHeight="1" spans="1:9">
      <c r="A293" s="244">
        <v>2030608</v>
      </c>
      <c r="B293" s="244" t="s">
        <v>248</v>
      </c>
      <c r="C293" s="248"/>
      <c r="D293" s="249"/>
      <c r="E293" s="243">
        <f t="shared" si="4"/>
        <v>0</v>
      </c>
      <c r="I293" s="254" t="e">
        <v>#N/A</v>
      </c>
    </row>
    <row r="294" ht="25.9" customHeight="1" spans="1:9">
      <c r="A294" s="244">
        <v>2030699</v>
      </c>
      <c r="B294" s="244" t="s">
        <v>249</v>
      </c>
      <c r="C294" s="248"/>
      <c r="D294" s="249"/>
      <c r="E294" s="243">
        <f t="shared" si="4"/>
        <v>0</v>
      </c>
      <c r="I294" s="254" t="e">
        <v>#N/A</v>
      </c>
    </row>
    <row r="295" ht="25.9" customHeight="1" spans="1:9">
      <c r="A295" s="244">
        <v>20399</v>
      </c>
      <c r="B295" s="245" t="s">
        <v>250</v>
      </c>
      <c r="C295" s="246">
        <f>SUM(C296)</f>
        <v>0</v>
      </c>
      <c r="D295" s="246"/>
      <c r="E295" s="243">
        <f t="shared" si="4"/>
        <v>0</v>
      </c>
      <c r="I295" s="254" t="e">
        <v>#N/A</v>
      </c>
    </row>
    <row r="296" ht="25.9" customHeight="1" spans="1:9">
      <c r="A296" s="244">
        <v>2039999</v>
      </c>
      <c r="B296" s="244" t="s">
        <v>251</v>
      </c>
      <c r="C296" s="248"/>
      <c r="D296" s="249"/>
      <c r="E296" s="243">
        <f t="shared" si="4"/>
        <v>0</v>
      </c>
      <c r="I296" s="254" t="e">
        <v>#N/A</v>
      </c>
    </row>
    <row r="297" ht="25.9" customHeight="1" spans="1:9">
      <c r="A297" s="244">
        <v>204</v>
      </c>
      <c r="B297" s="245" t="s">
        <v>252</v>
      </c>
      <c r="C297" s="246">
        <f>SUM(C298,C301,C312,C319,C327,C336,C350,C360,C370,C378,C384)</f>
        <v>7877</v>
      </c>
      <c r="D297" s="246">
        <v>9076</v>
      </c>
      <c r="E297" s="243">
        <f t="shared" si="4"/>
        <v>1199</v>
      </c>
      <c r="I297" s="254" t="e">
        <v>#N/A</v>
      </c>
    </row>
    <row r="298" ht="25.9" customHeight="1" spans="1:9">
      <c r="A298" s="244">
        <v>20401</v>
      </c>
      <c r="B298" s="245" t="s">
        <v>253</v>
      </c>
      <c r="C298" s="246">
        <f>SUM(C299:C300)</f>
        <v>56</v>
      </c>
      <c r="D298" s="246">
        <v>35</v>
      </c>
      <c r="E298" s="243">
        <f t="shared" si="4"/>
        <v>-21</v>
      </c>
      <c r="I298" s="254" t="e">
        <v>#N/A</v>
      </c>
    </row>
    <row r="299" ht="25.9" customHeight="1" spans="1:9">
      <c r="A299" s="244">
        <v>2040101</v>
      </c>
      <c r="B299" s="244" t="s">
        <v>254</v>
      </c>
      <c r="C299" s="248">
        <v>5</v>
      </c>
      <c r="D299" s="249">
        <v>0</v>
      </c>
      <c r="E299" s="243">
        <f t="shared" si="4"/>
        <v>-5</v>
      </c>
      <c r="I299" s="255">
        <v>5.2</v>
      </c>
    </row>
    <row r="300" ht="25.9" customHeight="1" spans="1:9">
      <c r="A300" s="244">
        <v>2040199</v>
      </c>
      <c r="B300" s="244" t="s">
        <v>255</v>
      </c>
      <c r="C300" s="248">
        <v>51</v>
      </c>
      <c r="D300" s="249">
        <v>35</v>
      </c>
      <c r="E300" s="243">
        <f t="shared" si="4"/>
        <v>-16</v>
      </c>
      <c r="I300" s="255">
        <v>50.6</v>
      </c>
    </row>
    <row r="301" ht="25.9" customHeight="1" spans="1:9">
      <c r="A301" s="244">
        <v>20402</v>
      </c>
      <c r="B301" s="245" t="s">
        <v>256</v>
      </c>
      <c r="C301" s="246">
        <f>SUM(C302:C311)</f>
        <v>6426</v>
      </c>
      <c r="D301" s="246">
        <v>8147</v>
      </c>
      <c r="E301" s="243">
        <f t="shared" si="4"/>
        <v>1721</v>
      </c>
      <c r="I301" s="254" t="e">
        <v>#N/A</v>
      </c>
    </row>
    <row r="302" ht="25.9" customHeight="1" spans="1:9">
      <c r="A302" s="244">
        <v>2040201</v>
      </c>
      <c r="B302" s="244" t="s">
        <v>72</v>
      </c>
      <c r="C302" s="248">
        <v>5236</v>
      </c>
      <c r="D302" s="249">
        <v>4614</v>
      </c>
      <c r="E302" s="243">
        <f t="shared" si="4"/>
        <v>-622</v>
      </c>
      <c r="I302" s="255">
        <v>5235.83301</v>
      </c>
    </row>
    <row r="303" ht="25.9" customHeight="1" spans="1:9">
      <c r="A303" s="244">
        <v>2040202</v>
      </c>
      <c r="B303" s="244" t="s">
        <v>73</v>
      </c>
      <c r="C303" s="248"/>
      <c r="D303" s="249"/>
      <c r="E303" s="243">
        <f t="shared" si="4"/>
        <v>0</v>
      </c>
      <c r="I303" s="254" t="e">
        <v>#N/A</v>
      </c>
    </row>
    <row r="304" ht="25.9" customHeight="1" spans="1:9">
      <c r="A304" s="244">
        <v>2040203</v>
      </c>
      <c r="B304" s="244" t="s">
        <v>74</v>
      </c>
      <c r="C304" s="248"/>
      <c r="D304" s="249"/>
      <c r="E304" s="243">
        <f t="shared" si="4"/>
        <v>0</v>
      </c>
      <c r="I304" s="254" t="e">
        <v>#N/A</v>
      </c>
    </row>
    <row r="305" ht="25.9" customHeight="1" spans="1:9">
      <c r="A305" s="244">
        <v>2040219</v>
      </c>
      <c r="B305" s="244" t="s">
        <v>113</v>
      </c>
      <c r="C305" s="248">
        <v>270</v>
      </c>
      <c r="D305" s="249">
        <v>270</v>
      </c>
      <c r="E305" s="243">
        <f t="shared" si="4"/>
        <v>0</v>
      </c>
      <c r="I305" s="255">
        <v>270</v>
      </c>
    </row>
    <row r="306" ht="25.9" customHeight="1" spans="1:9">
      <c r="A306" s="244">
        <v>2040220</v>
      </c>
      <c r="B306" s="244" t="s">
        <v>257</v>
      </c>
      <c r="C306" s="248"/>
      <c r="D306" s="249"/>
      <c r="E306" s="243">
        <f t="shared" si="4"/>
        <v>0</v>
      </c>
      <c r="I306" s="254" t="e">
        <v>#N/A</v>
      </c>
    </row>
    <row r="307" ht="25.9" customHeight="1" spans="1:9">
      <c r="A307" s="244">
        <v>2040221</v>
      </c>
      <c r="B307" s="244" t="s">
        <v>258</v>
      </c>
      <c r="C307" s="248"/>
      <c r="D307" s="249"/>
      <c r="E307" s="243">
        <f t="shared" si="4"/>
        <v>0</v>
      </c>
      <c r="I307" s="254" t="e">
        <v>#N/A</v>
      </c>
    </row>
    <row r="308" ht="25.9" customHeight="1" spans="1:9">
      <c r="A308" s="244">
        <v>2040222</v>
      </c>
      <c r="B308" s="244" t="s">
        <v>259</v>
      </c>
      <c r="C308" s="243"/>
      <c r="D308" s="249"/>
      <c r="E308" s="243">
        <f t="shared" si="4"/>
        <v>0</v>
      </c>
      <c r="I308" s="254" t="e">
        <v>#N/A</v>
      </c>
    </row>
    <row r="309" ht="25.9" customHeight="1" spans="1:9">
      <c r="A309" s="244">
        <v>2040223</v>
      </c>
      <c r="B309" s="244" t="s">
        <v>260</v>
      </c>
      <c r="C309" s="248"/>
      <c r="D309" s="249"/>
      <c r="E309" s="243">
        <f t="shared" si="4"/>
        <v>0</v>
      </c>
      <c r="I309" s="254" t="e">
        <v>#N/A</v>
      </c>
    </row>
    <row r="310" ht="25.9" customHeight="1" spans="1:9">
      <c r="A310" s="244">
        <v>2040250</v>
      </c>
      <c r="B310" s="244" t="s">
        <v>81</v>
      </c>
      <c r="C310" s="248"/>
      <c r="D310" s="249"/>
      <c r="E310" s="243">
        <f t="shared" si="4"/>
        <v>0</v>
      </c>
      <c r="I310" s="254" t="e">
        <v>#N/A</v>
      </c>
    </row>
    <row r="311" ht="25.9" customHeight="1" spans="1:9">
      <c r="A311" s="244">
        <v>2040299</v>
      </c>
      <c r="B311" s="244" t="s">
        <v>261</v>
      </c>
      <c r="C311" s="248">
        <v>920</v>
      </c>
      <c r="D311" s="249">
        <v>3263</v>
      </c>
      <c r="E311" s="243">
        <f t="shared" si="4"/>
        <v>2343</v>
      </c>
      <c r="I311" s="255">
        <v>919.86</v>
      </c>
    </row>
    <row r="312" ht="25.9" customHeight="1" spans="1:9">
      <c r="A312" s="244">
        <v>20403</v>
      </c>
      <c r="B312" s="245" t="s">
        <v>262</v>
      </c>
      <c r="C312" s="246">
        <f>SUM(C313:C318)</f>
        <v>0</v>
      </c>
      <c r="D312" s="246"/>
      <c r="E312" s="243">
        <f t="shared" si="4"/>
        <v>0</v>
      </c>
      <c r="I312" s="254" t="e">
        <v>#N/A</v>
      </c>
    </row>
    <row r="313" ht="25.9" customHeight="1" spans="1:9">
      <c r="A313" s="244">
        <v>2040301</v>
      </c>
      <c r="B313" s="244" t="s">
        <v>72</v>
      </c>
      <c r="C313" s="248"/>
      <c r="D313" s="249"/>
      <c r="E313" s="243">
        <f t="shared" si="4"/>
        <v>0</v>
      </c>
      <c r="I313" s="254" t="e">
        <v>#N/A</v>
      </c>
    </row>
    <row r="314" ht="25.9" customHeight="1" spans="1:9">
      <c r="A314" s="244">
        <v>2040302</v>
      </c>
      <c r="B314" s="244" t="s">
        <v>73</v>
      </c>
      <c r="C314" s="248"/>
      <c r="D314" s="249"/>
      <c r="E314" s="243">
        <f t="shared" si="4"/>
        <v>0</v>
      </c>
      <c r="I314" s="254" t="e">
        <v>#N/A</v>
      </c>
    </row>
    <row r="315" ht="25.9" customHeight="1" spans="1:9">
      <c r="A315" s="244">
        <v>2040303</v>
      </c>
      <c r="B315" s="244" t="s">
        <v>74</v>
      </c>
      <c r="C315" s="248"/>
      <c r="D315" s="249"/>
      <c r="E315" s="243">
        <f t="shared" si="4"/>
        <v>0</v>
      </c>
      <c r="I315" s="254" t="e">
        <v>#N/A</v>
      </c>
    </row>
    <row r="316" ht="25.9" customHeight="1" spans="1:9">
      <c r="A316" s="244">
        <v>2040304</v>
      </c>
      <c r="B316" s="244" t="s">
        <v>263</v>
      </c>
      <c r="C316" s="248"/>
      <c r="D316" s="249"/>
      <c r="E316" s="243">
        <f t="shared" si="4"/>
        <v>0</v>
      </c>
      <c r="I316" s="254" t="e">
        <v>#N/A</v>
      </c>
    </row>
    <row r="317" ht="25.9" customHeight="1" spans="1:9">
      <c r="A317" s="244">
        <v>2040350</v>
      </c>
      <c r="B317" s="244" t="s">
        <v>81</v>
      </c>
      <c r="C317" s="248"/>
      <c r="D317" s="249"/>
      <c r="E317" s="243">
        <f t="shared" si="4"/>
        <v>0</v>
      </c>
      <c r="I317" s="254" t="e">
        <v>#N/A</v>
      </c>
    </row>
    <row r="318" ht="25.9" customHeight="1" spans="1:9">
      <c r="A318" s="244">
        <v>2040399</v>
      </c>
      <c r="B318" s="244" t="s">
        <v>264</v>
      </c>
      <c r="C318" s="248"/>
      <c r="D318" s="249"/>
      <c r="E318" s="243">
        <f t="shared" si="4"/>
        <v>0</v>
      </c>
      <c r="I318" s="254" t="e">
        <v>#N/A</v>
      </c>
    </row>
    <row r="319" ht="25.9" customHeight="1" spans="1:9">
      <c r="A319" s="244">
        <v>20404</v>
      </c>
      <c r="B319" s="245" t="s">
        <v>265</v>
      </c>
      <c r="C319" s="246">
        <f>SUM(C320:C326)</f>
        <v>96</v>
      </c>
      <c r="D319" s="246">
        <v>71</v>
      </c>
      <c r="E319" s="243">
        <f t="shared" si="4"/>
        <v>-25</v>
      </c>
      <c r="I319" s="254" t="e">
        <v>#N/A</v>
      </c>
    </row>
    <row r="320" ht="25.9" customHeight="1" spans="1:9">
      <c r="A320" s="244">
        <v>2040401</v>
      </c>
      <c r="B320" s="244" t="s">
        <v>72</v>
      </c>
      <c r="C320" s="248">
        <v>55</v>
      </c>
      <c r="D320" s="249">
        <v>49</v>
      </c>
      <c r="E320" s="243">
        <f t="shared" si="4"/>
        <v>-6</v>
      </c>
      <c r="I320" s="255">
        <v>55.2</v>
      </c>
    </row>
    <row r="321" ht="25.9" customHeight="1" spans="1:9">
      <c r="A321" s="244">
        <v>2040402</v>
      </c>
      <c r="B321" s="244" t="s">
        <v>73</v>
      </c>
      <c r="C321" s="248"/>
      <c r="D321" s="249"/>
      <c r="E321" s="243">
        <f t="shared" si="4"/>
        <v>0</v>
      </c>
      <c r="I321" s="254" t="e">
        <v>#N/A</v>
      </c>
    </row>
    <row r="322" ht="25.9" customHeight="1" spans="1:9">
      <c r="A322" s="244">
        <v>2040403</v>
      </c>
      <c r="B322" s="244" t="s">
        <v>74</v>
      </c>
      <c r="C322" s="248"/>
      <c r="D322" s="249"/>
      <c r="E322" s="243">
        <f t="shared" si="4"/>
        <v>0</v>
      </c>
      <c r="I322" s="254" t="e">
        <v>#N/A</v>
      </c>
    </row>
    <row r="323" ht="25.9" customHeight="1" spans="1:9">
      <c r="A323" s="244">
        <v>2040409</v>
      </c>
      <c r="B323" s="244" t="s">
        <v>266</v>
      </c>
      <c r="C323" s="248"/>
      <c r="D323" s="249"/>
      <c r="E323" s="243">
        <f t="shared" si="4"/>
        <v>0</v>
      </c>
      <c r="I323" s="254" t="e">
        <v>#N/A</v>
      </c>
    </row>
    <row r="324" ht="25.9" customHeight="1" spans="1:9">
      <c r="A324" s="244">
        <v>2040410</v>
      </c>
      <c r="B324" s="244" t="s">
        <v>267</v>
      </c>
      <c r="C324" s="248"/>
      <c r="D324" s="249"/>
      <c r="E324" s="243">
        <f t="shared" si="4"/>
        <v>0</v>
      </c>
      <c r="I324" s="254" t="e">
        <v>#N/A</v>
      </c>
    </row>
    <row r="325" ht="25.9" customHeight="1" spans="1:9">
      <c r="A325" s="244">
        <v>2040450</v>
      </c>
      <c r="B325" s="244" t="s">
        <v>81</v>
      </c>
      <c r="C325" s="248"/>
      <c r="D325" s="249"/>
      <c r="E325" s="243">
        <f t="shared" si="4"/>
        <v>0</v>
      </c>
      <c r="I325" s="254" t="e">
        <v>#N/A</v>
      </c>
    </row>
    <row r="326" ht="25.9" customHeight="1" spans="1:9">
      <c r="A326" s="244">
        <v>2040499</v>
      </c>
      <c r="B326" s="244" t="s">
        <v>268</v>
      </c>
      <c r="C326" s="248">
        <v>41</v>
      </c>
      <c r="D326" s="249">
        <v>22</v>
      </c>
      <c r="E326" s="243">
        <f t="shared" ref="E326:E389" si="5">D326-C326</f>
        <v>-19</v>
      </c>
      <c r="I326" s="255">
        <v>40.5</v>
      </c>
    </row>
    <row r="327" ht="25.9" customHeight="1" spans="1:9">
      <c r="A327" s="244">
        <v>20405</v>
      </c>
      <c r="B327" s="245" t="s">
        <v>269</v>
      </c>
      <c r="C327" s="246">
        <f>SUM(C328:C335)</f>
        <v>96</v>
      </c>
      <c r="D327" s="246">
        <v>60</v>
      </c>
      <c r="E327" s="243">
        <f t="shared" si="5"/>
        <v>-36</v>
      </c>
      <c r="I327" s="254" t="e">
        <v>#N/A</v>
      </c>
    </row>
    <row r="328" ht="25.9" customHeight="1" spans="1:9">
      <c r="A328" s="244">
        <v>2040501</v>
      </c>
      <c r="B328" s="244" t="s">
        <v>72</v>
      </c>
      <c r="C328" s="248">
        <v>96</v>
      </c>
      <c r="D328" s="249">
        <v>60</v>
      </c>
      <c r="E328" s="243">
        <f t="shared" si="5"/>
        <v>-36</v>
      </c>
      <c r="I328" s="255">
        <v>95.7</v>
      </c>
    </row>
    <row r="329" ht="25.9" customHeight="1" spans="1:9">
      <c r="A329" s="244">
        <v>2040502</v>
      </c>
      <c r="B329" s="244" t="s">
        <v>73</v>
      </c>
      <c r="C329" s="248"/>
      <c r="D329" s="249"/>
      <c r="E329" s="243">
        <f t="shared" si="5"/>
        <v>0</v>
      </c>
      <c r="I329" s="254" t="e">
        <v>#N/A</v>
      </c>
    </row>
    <row r="330" ht="25.9" customHeight="1" spans="1:9">
      <c r="A330" s="244">
        <v>2040503</v>
      </c>
      <c r="B330" s="244" t="s">
        <v>74</v>
      </c>
      <c r="C330" s="248"/>
      <c r="D330" s="249"/>
      <c r="E330" s="243">
        <f t="shared" si="5"/>
        <v>0</v>
      </c>
      <c r="I330" s="254" t="e">
        <v>#N/A</v>
      </c>
    </row>
    <row r="331" ht="25.9" customHeight="1" spans="1:9">
      <c r="A331" s="244">
        <v>2040504</v>
      </c>
      <c r="B331" s="244" t="s">
        <v>270</v>
      </c>
      <c r="C331" s="248"/>
      <c r="D331" s="249"/>
      <c r="E331" s="243">
        <f t="shared" si="5"/>
        <v>0</v>
      </c>
      <c r="I331" s="254" t="e">
        <v>#N/A</v>
      </c>
    </row>
    <row r="332" ht="25.9" customHeight="1" spans="1:9">
      <c r="A332" s="244">
        <v>2040505</v>
      </c>
      <c r="B332" s="244" t="s">
        <v>271</v>
      </c>
      <c r="C332" s="248"/>
      <c r="D332" s="249"/>
      <c r="E332" s="243">
        <f t="shared" si="5"/>
        <v>0</v>
      </c>
      <c r="I332" s="254" t="e">
        <v>#N/A</v>
      </c>
    </row>
    <row r="333" ht="25.9" customHeight="1" spans="1:9">
      <c r="A333" s="244">
        <v>2040506</v>
      </c>
      <c r="B333" s="244" t="s">
        <v>272</v>
      </c>
      <c r="C333" s="248"/>
      <c r="D333" s="249"/>
      <c r="E333" s="243">
        <f t="shared" si="5"/>
        <v>0</v>
      </c>
      <c r="I333" s="254" t="e">
        <v>#N/A</v>
      </c>
    </row>
    <row r="334" ht="25.9" customHeight="1" spans="1:9">
      <c r="A334" s="244">
        <v>2040550</v>
      </c>
      <c r="B334" s="244" t="s">
        <v>81</v>
      </c>
      <c r="C334" s="248"/>
      <c r="D334" s="249"/>
      <c r="E334" s="243">
        <f t="shared" si="5"/>
        <v>0</v>
      </c>
      <c r="I334" s="254" t="e">
        <v>#N/A</v>
      </c>
    </row>
    <row r="335" ht="25.9" customHeight="1" spans="1:9">
      <c r="A335" s="244">
        <v>2040599</v>
      </c>
      <c r="B335" s="244" t="s">
        <v>273</v>
      </c>
      <c r="C335" s="248"/>
      <c r="D335" s="249"/>
      <c r="E335" s="243">
        <f t="shared" si="5"/>
        <v>0</v>
      </c>
      <c r="I335" s="254" t="e">
        <v>#N/A</v>
      </c>
    </row>
    <row r="336" ht="25.9" customHeight="1" spans="1:9">
      <c r="A336" s="244">
        <v>20406</v>
      </c>
      <c r="B336" s="245" t="s">
        <v>274</v>
      </c>
      <c r="C336" s="246">
        <f>SUM(C337:C349)</f>
        <v>912</v>
      </c>
      <c r="D336" s="246">
        <v>621</v>
      </c>
      <c r="E336" s="243">
        <f t="shared" si="5"/>
        <v>-291</v>
      </c>
      <c r="I336" s="254" t="e">
        <v>#N/A</v>
      </c>
    </row>
    <row r="337" ht="25.9" customHeight="1" spans="1:9">
      <c r="A337" s="244">
        <v>2040601</v>
      </c>
      <c r="B337" s="244" t="s">
        <v>72</v>
      </c>
      <c r="C337" s="248">
        <v>717</v>
      </c>
      <c r="D337" s="249">
        <v>376</v>
      </c>
      <c r="E337" s="243">
        <f t="shared" si="5"/>
        <v>-341</v>
      </c>
      <c r="I337" s="255">
        <v>717.1332</v>
      </c>
    </row>
    <row r="338" ht="25.9" customHeight="1" spans="1:9">
      <c r="A338" s="244">
        <v>2040602</v>
      </c>
      <c r="B338" s="244" t="s">
        <v>73</v>
      </c>
      <c r="C338" s="248"/>
      <c r="D338" s="249"/>
      <c r="E338" s="243">
        <f t="shared" si="5"/>
        <v>0</v>
      </c>
      <c r="I338" s="254" t="e">
        <v>#N/A</v>
      </c>
    </row>
    <row r="339" ht="25.9" customHeight="1" spans="1:9">
      <c r="A339" s="244">
        <v>2040603</v>
      </c>
      <c r="B339" s="244" t="s">
        <v>74</v>
      </c>
      <c r="C339" s="248"/>
      <c r="D339" s="249"/>
      <c r="E339" s="243">
        <f t="shared" si="5"/>
        <v>0</v>
      </c>
      <c r="I339" s="254" t="e">
        <v>#N/A</v>
      </c>
    </row>
    <row r="340" ht="25.9" customHeight="1" spans="1:9">
      <c r="A340" s="244">
        <v>2040604</v>
      </c>
      <c r="B340" s="244" t="s">
        <v>275</v>
      </c>
      <c r="C340" s="248">
        <v>60</v>
      </c>
      <c r="D340" s="249">
        <v>53</v>
      </c>
      <c r="E340" s="243">
        <f t="shared" si="5"/>
        <v>-7</v>
      </c>
      <c r="I340" s="255">
        <v>60.043</v>
      </c>
    </row>
    <row r="341" ht="25.9" customHeight="1" spans="1:9">
      <c r="A341" s="244">
        <v>2040605</v>
      </c>
      <c r="B341" s="244" t="s">
        <v>276</v>
      </c>
      <c r="C341" s="248">
        <v>5</v>
      </c>
      <c r="D341" s="249">
        <v>4</v>
      </c>
      <c r="E341" s="243">
        <f t="shared" si="5"/>
        <v>-1</v>
      </c>
      <c r="I341" s="255">
        <v>5.45</v>
      </c>
    </row>
    <row r="342" ht="25.9" customHeight="1" spans="1:9">
      <c r="A342" s="244">
        <v>2040606</v>
      </c>
      <c r="B342" s="244" t="s">
        <v>277</v>
      </c>
      <c r="C342" s="248">
        <v>10</v>
      </c>
      <c r="D342" s="249">
        <v>9</v>
      </c>
      <c r="E342" s="243">
        <f t="shared" si="5"/>
        <v>-1</v>
      </c>
      <c r="I342" s="255">
        <v>10.23</v>
      </c>
    </row>
    <row r="343" ht="25.9" customHeight="1" spans="1:9">
      <c r="A343" s="244">
        <v>2040607</v>
      </c>
      <c r="B343" s="244" t="s">
        <v>278</v>
      </c>
      <c r="C343" s="248">
        <v>49</v>
      </c>
      <c r="D343" s="249">
        <v>14</v>
      </c>
      <c r="E343" s="243">
        <f t="shared" si="5"/>
        <v>-35</v>
      </c>
      <c r="I343" s="255">
        <v>48.9</v>
      </c>
    </row>
    <row r="344" ht="25.9" customHeight="1" spans="1:9">
      <c r="A344" s="244">
        <v>2040608</v>
      </c>
      <c r="B344" s="244" t="s">
        <v>279</v>
      </c>
      <c r="C344" s="248"/>
      <c r="D344" s="249"/>
      <c r="E344" s="243">
        <f t="shared" si="5"/>
        <v>0</v>
      </c>
      <c r="I344" s="254" t="e">
        <v>#N/A</v>
      </c>
    </row>
    <row r="345" ht="25.9" customHeight="1" spans="1:9">
      <c r="A345" s="244">
        <v>2040610</v>
      </c>
      <c r="B345" s="244" t="s">
        <v>280</v>
      </c>
      <c r="C345" s="248"/>
      <c r="D345" s="249">
        <v>11</v>
      </c>
      <c r="E345" s="243">
        <f t="shared" si="5"/>
        <v>11</v>
      </c>
      <c r="I345" s="255">
        <v>0.45</v>
      </c>
    </row>
    <row r="346" ht="25.9" customHeight="1" spans="1:9">
      <c r="A346" s="244">
        <v>2040612</v>
      </c>
      <c r="B346" s="244" t="s">
        <v>281</v>
      </c>
      <c r="C346" s="248">
        <v>22</v>
      </c>
      <c r="D346" s="249">
        <v>13</v>
      </c>
      <c r="E346" s="243">
        <f t="shared" si="5"/>
        <v>-9</v>
      </c>
      <c r="I346" s="255">
        <v>22.368</v>
      </c>
    </row>
    <row r="347" ht="25.9" customHeight="1" spans="1:9">
      <c r="A347" s="244">
        <v>2040613</v>
      </c>
      <c r="B347" s="244" t="s">
        <v>113</v>
      </c>
      <c r="C347" s="248"/>
      <c r="D347" s="249"/>
      <c r="E347" s="243">
        <f t="shared" si="5"/>
        <v>0</v>
      </c>
      <c r="I347" s="254" t="e">
        <v>#N/A</v>
      </c>
    </row>
    <row r="348" ht="25.9" customHeight="1" spans="1:9">
      <c r="A348" s="244">
        <v>2040650</v>
      </c>
      <c r="B348" s="244" t="s">
        <v>81</v>
      </c>
      <c r="C348" s="248"/>
      <c r="D348" s="249"/>
      <c r="E348" s="243">
        <f t="shared" si="5"/>
        <v>0</v>
      </c>
      <c r="I348" s="254" t="e">
        <v>#N/A</v>
      </c>
    </row>
    <row r="349" ht="25.9" customHeight="1" spans="1:9">
      <c r="A349" s="244">
        <v>2040699</v>
      </c>
      <c r="B349" s="244" t="s">
        <v>282</v>
      </c>
      <c r="C349" s="248">
        <v>49</v>
      </c>
      <c r="D349" s="249">
        <v>141</v>
      </c>
      <c r="E349" s="243">
        <f t="shared" si="5"/>
        <v>92</v>
      </c>
      <c r="I349" s="255">
        <v>48.55</v>
      </c>
    </row>
    <row r="350" ht="25.9" customHeight="1" spans="1:9">
      <c r="A350" s="244">
        <v>20407</v>
      </c>
      <c r="B350" s="245" t="s">
        <v>283</v>
      </c>
      <c r="C350" s="246">
        <f>SUM(C351:C359)</f>
        <v>0</v>
      </c>
      <c r="D350" s="246"/>
      <c r="E350" s="243">
        <f t="shared" si="5"/>
        <v>0</v>
      </c>
      <c r="I350" s="254" t="e">
        <v>#N/A</v>
      </c>
    </row>
    <row r="351" ht="25.9" customHeight="1" spans="1:9">
      <c r="A351" s="244">
        <v>2040701</v>
      </c>
      <c r="B351" s="244" t="s">
        <v>72</v>
      </c>
      <c r="C351" s="248"/>
      <c r="D351" s="249"/>
      <c r="E351" s="243">
        <f t="shared" si="5"/>
        <v>0</v>
      </c>
      <c r="I351" s="254" t="e">
        <v>#N/A</v>
      </c>
    </row>
    <row r="352" ht="25.9" customHeight="1" spans="1:9">
      <c r="A352" s="244">
        <v>2040702</v>
      </c>
      <c r="B352" s="244" t="s">
        <v>73</v>
      </c>
      <c r="C352" s="248"/>
      <c r="D352" s="249"/>
      <c r="E352" s="243">
        <f t="shared" si="5"/>
        <v>0</v>
      </c>
      <c r="I352" s="254" t="e">
        <v>#N/A</v>
      </c>
    </row>
    <row r="353" ht="25.9" customHeight="1" spans="1:9">
      <c r="A353" s="244">
        <v>2040703</v>
      </c>
      <c r="B353" s="244" t="s">
        <v>74</v>
      </c>
      <c r="C353" s="248"/>
      <c r="D353" s="249"/>
      <c r="E353" s="243">
        <f t="shared" si="5"/>
        <v>0</v>
      </c>
      <c r="I353" s="254" t="e">
        <v>#N/A</v>
      </c>
    </row>
    <row r="354" ht="25.9" customHeight="1" spans="1:9">
      <c r="A354" s="244">
        <v>2040704</v>
      </c>
      <c r="B354" s="244" t="s">
        <v>284</v>
      </c>
      <c r="C354" s="248"/>
      <c r="D354" s="249"/>
      <c r="E354" s="243">
        <f t="shared" si="5"/>
        <v>0</v>
      </c>
      <c r="I354" s="254" t="e">
        <v>#N/A</v>
      </c>
    </row>
    <row r="355" ht="25.9" customHeight="1" spans="1:9">
      <c r="A355" s="244">
        <v>2040705</v>
      </c>
      <c r="B355" s="244" t="s">
        <v>285</v>
      </c>
      <c r="C355" s="248"/>
      <c r="D355" s="249"/>
      <c r="E355" s="243">
        <f t="shared" si="5"/>
        <v>0</v>
      </c>
      <c r="I355" s="254" t="e">
        <v>#N/A</v>
      </c>
    </row>
    <row r="356" ht="25.9" customHeight="1" spans="1:9">
      <c r="A356" s="244">
        <v>2040706</v>
      </c>
      <c r="B356" s="244" t="s">
        <v>286</v>
      </c>
      <c r="C356" s="248"/>
      <c r="D356" s="249"/>
      <c r="E356" s="243">
        <f t="shared" si="5"/>
        <v>0</v>
      </c>
      <c r="I356" s="254" t="e">
        <v>#N/A</v>
      </c>
    </row>
    <row r="357" ht="25.9" customHeight="1" spans="1:9">
      <c r="A357" s="244">
        <v>2040707</v>
      </c>
      <c r="B357" s="244" t="s">
        <v>113</v>
      </c>
      <c r="C357" s="248"/>
      <c r="D357" s="249"/>
      <c r="E357" s="243">
        <f t="shared" si="5"/>
        <v>0</v>
      </c>
      <c r="I357" s="254" t="e">
        <v>#N/A</v>
      </c>
    </row>
    <row r="358" ht="25.9" customHeight="1" spans="1:9">
      <c r="A358" s="244">
        <v>2040750</v>
      </c>
      <c r="B358" s="244" t="s">
        <v>81</v>
      </c>
      <c r="C358" s="248"/>
      <c r="D358" s="249"/>
      <c r="E358" s="243">
        <f t="shared" si="5"/>
        <v>0</v>
      </c>
      <c r="I358" s="254" t="e">
        <v>#N/A</v>
      </c>
    </row>
    <row r="359" ht="25.9" customHeight="1" spans="1:9">
      <c r="A359" s="244">
        <v>2040799</v>
      </c>
      <c r="B359" s="244" t="s">
        <v>287</v>
      </c>
      <c r="C359" s="248"/>
      <c r="D359" s="249"/>
      <c r="E359" s="243">
        <f t="shared" si="5"/>
        <v>0</v>
      </c>
      <c r="I359" s="254" t="e">
        <v>#N/A</v>
      </c>
    </row>
    <row r="360" ht="25.9" customHeight="1" spans="1:9">
      <c r="A360" s="244">
        <v>20408</v>
      </c>
      <c r="B360" s="245" t="s">
        <v>288</v>
      </c>
      <c r="C360" s="246">
        <f>SUM(C361:C369)</f>
        <v>0</v>
      </c>
      <c r="D360" s="246"/>
      <c r="E360" s="243">
        <f t="shared" si="5"/>
        <v>0</v>
      </c>
      <c r="I360" s="254" t="e">
        <v>#N/A</v>
      </c>
    </row>
    <row r="361" ht="25.9" customHeight="1" spans="1:9">
      <c r="A361" s="244">
        <v>2040801</v>
      </c>
      <c r="B361" s="244" t="s">
        <v>72</v>
      </c>
      <c r="C361" s="248"/>
      <c r="D361" s="249"/>
      <c r="E361" s="243">
        <f t="shared" si="5"/>
        <v>0</v>
      </c>
      <c r="I361" s="254" t="e">
        <v>#N/A</v>
      </c>
    </row>
    <row r="362" ht="25.9" customHeight="1" spans="1:9">
      <c r="A362" s="244">
        <v>2040802</v>
      </c>
      <c r="B362" s="244" t="s">
        <v>73</v>
      </c>
      <c r="C362" s="248"/>
      <c r="D362" s="249"/>
      <c r="E362" s="243">
        <f t="shared" si="5"/>
        <v>0</v>
      </c>
      <c r="I362" s="254" t="e">
        <v>#N/A</v>
      </c>
    </row>
    <row r="363" ht="25.9" customHeight="1" spans="1:9">
      <c r="A363" s="244">
        <v>2040803</v>
      </c>
      <c r="B363" s="244" t="s">
        <v>74</v>
      </c>
      <c r="C363" s="243"/>
      <c r="D363" s="249"/>
      <c r="E363" s="243">
        <f t="shared" si="5"/>
        <v>0</v>
      </c>
      <c r="I363" s="254" t="e">
        <v>#N/A</v>
      </c>
    </row>
    <row r="364" ht="25.9" customHeight="1" spans="1:9">
      <c r="A364" s="244">
        <v>2040804</v>
      </c>
      <c r="B364" s="244" t="s">
        <v>289</v>
      </c>
      <c r="C364" s="248"/>
      <c r="D364" s="249"/>
      <c r="E364" s="243">
        <f t="shared" si="5"/>
        <v>0</v>
      </c>
      <c r="I364" s="254" t="e">
        <v>#N/A</v>
      </c>
    </row>
    <row r="365" ht="25.9" customHeight="1" spans="1:9">
      <c r="A365" s="244">
        <v>2040805</v>
      </c>
      <c r="B365" s="244" t="s">
        <v>290</v>
      </c>
      <c r="C365" s="248"/>
      <c r="D365" s="249"/>
      <c r="E365" s="243">
        <f t="shared" si="5"/>
        <v>0</v>
      </c>
      <c r="I365" s="254" t="e">
        <v>#N/A</v>
      </c>
    </row>
    <row r="366" ht="25.9" customHeight="1" spans="1:9">
      <c r="A366" s="244">
        <v>2040806</v>
      </c>
      <c r="B366" s="244" t="s">
        <v>291</v>
      </c>
      <c r="C366" s="248"/>
      <c r="D366" s="249"/>
      <c r="E366" s="243">
        <f t="shared" si="5"/>
        <v>0</v>
      </c>
      <c r="I366" s="254" t="e">
        <v>#N/A</v>
      </c>
    </row>
    <row r="367" ht="25.9" customHeight="1" spans="1:9">
      <c r="A367" s="244">
        <v>2040807</v>
      </c>
      <c r="B367" s="244" t="s">
        <v>113</v>
      </c>
      <c r="C367" s="248"/>
      <c r="D367" s="249"/>
      <c r="E367" s="243">
        <f t="shared" si="5"/>
        <v>0</v>
      </c>
      <c r="I367" s="254" t="e">
        <v>#N/A</v>
      </c>
    </row>
    <row r="368" ht="25.9" customHeight="1" spans="1:9">
      <c r="A368" s="244">
        <v>2040850</v>
      </c>
      <c r="B368" s="244" t="s">
        <v>81</v>
      </c>
      <c r="C368" s="248"/>
      <c r="D368" s="249"/>
      <c r="E368" s="243">
        <f t="shared" si="5"/>
        <v>0</v>
      </c>
      <c r="I368" s="254" t="e">
        <v>#N/A</v>
      </c>
    </row>
    <row r="369" ht="25.9" customHeight="1" spans="1:9">
      <c r="A369" s="244">
        <v>2040899</v>
      </c>
      <c r="B369" s="244" t="s">
        <v>292</v>
      </c>
      <c r="C369" s="248"/>
      <c r="D369" s="249"/>
      <c r="E369" s="243">
        <f t="shared" si="5"/>
        <v>0</v>
      </c>
      <c r="I369" s="254" t="e">
        <v>#N/A</v>
      </c>
    </row>
    <row r="370" ht="25.9" customHeight="1" spans="1:9">
      <c r="A370" s="244">
        <v>20409</v>
      </c>
      <c r="B370" s="245" t="s">
        <v>293</v>
      </c>
      <c r="C370" s="246">
        <f>SUM(C371:C377)</f>
        <v>0</v>
      </c>
      <c r="D370" s="246"/>
      <c r="E370" s="243">
        <f t="shared" si="5"/>
        <v>0</v>
      </c>
      <c r="I370" s="254" t="e">
        <v>#N/A</v>
      </c>
    </row>
    <row r="371" ht="25.9" customHeight="1" spans="1:9">
      <c r="A371" s="244">
        <v>2040901</v>
      </c>
      <c r="B371" s="244" t="s">
        <v>72</v>
      </c>
      <c r="C371" s="248"/>
      <c r="D371" s="249"/>
      <c r="E371" s="243">
        <f t="shared" si="5"/>
        <v>0</v>
      </c>
      <c r="I371" s="254" t="e">
        <v>#N/A</v>
      </c>
    </row>
    <row r="372" ht="25.9" customHeight="1" spans="1:9">
      <c r="A372" s="244">
        <v>2040902</v>
      </c>
      <c r="B372" s="244" t="s">
        <v>73</v>
      </c>
      <c r="C372" s="248"/>
      <c r="D372" s="249"/>
      <c r="E372" s="243">
        <f t="shared" si="5"/>
        <v>0</v>
      </c>
      <c r="I372" s="254" t="e">
        <v>#N/A</v>
      </c>
    </row>
    <row r="373" ht="25.9" customHeight="1" spans="1:9">
      <c r="A373" s="244">
        <v>2040903</v>
      </c>
      <c r="B373" s="244" t="s">
        <v>74</v>
      </c>
      <c r="C373" s="248"/>
      <c r="D373" s="249"/>
      <c r="E373" s="243">
        <f t="shared" si="5"/>
        <v>0</v>
      </c>
      <c r="I373" s="254" t="e">
        <v>#N/A</v>
      </c>
    </row>
    <row r="374" ht="25.9" customHeight="1" spans="1:9">
      <c r="A374" s="244">
        <v>2040904</v>
      </c>
      <c r="B374" s="244" t="s">
        <v>294</v>
      </c>
      <c r="C374" s="248"/>
      <c r="D374" s="249"/>
      <c r="E374" s="243">
        <f t="shared" si="5"/>
        <v>0</v>
      </c>
      <c r="I374" s="254" t="e">
        <v>#N/A</v>
      </c>
    </row>
    <row r="375" ht="25.9" customHeight="1" spans="1:9">
      <c r="A375" s="244">
        <v>2040905</v>
      </c>
      <c r="B375" s="244" t="s">
        <v>295</v>
      </c>
      <c r="C375" s="248"/>
      <c r="D375" s="249"/>
      <c r="E375" s="243">
        <f t="shared" si="5"/>
        <v>0</v>
      </c>
      <c r="I375" s="254" t="e">
        <v>#N/A</v>
      </c>
    </row>
    <row r="376" ht="25.9" customHeight="1" spans="1:9">
      <c r="A376" s="244">
        <v>2040950</v>
      </c>
      <c r="B376" s="244" t="s">
        <v>81</v>
      </c>
      <c r="C376" s="248"/>
      <c r="D376" s="249"/>
      <c r="E376" s="243">
        <f t="shared" si="5"/>
        <v>0</v>
      </c>
      <c r="I376" s="254" t="e">
        <v>#N/A</v>
      </c>
    </row>
    <row r="377" ht="25.9" customHeight="1" spans="1:9">
      <c r="A377" s="244">
        <v>2040999</v>
      </c>
      <c r="B377" s="244" t="s">
        <v>296</v>
      </c>
      <c r="C377" s="248"/>
      <c r="D377" s="249"/>
      <c r="E377" s="243">
        <f t="shared" si="5"/>
        <v>0</v>
      </c>
      <c r="I377" s="254" t="e">
        <v>#N/A</v>
      </c>
    </row>
    <row r="378" ht="25.9" customHeight="1" spans="1:9">
      <c r="A378" s="244">
        <v>20410</v>
      </c>
      <c r="B378" s="245" t="s">
        <v>297</v>
      </c>
      <c r="C378" s="246"/>
      <c r="D378" s="246"/>
      <c r="E378" s="243">
        <f t="shared" si="5"/>
        <v>0</v>
      </c>
      <c r="I378" s="254" t="e">
        <v>#N/A</v>
      </c>
    </row>
    <row r="379" ht="25.9" customHeight="1" spans="1:9">
      <c r="A379" s="244">
        <v>2041001</v>
      </c>
      <c r="B379" s="244" t="s">
        <v>72</v>
      </c>
      <c r="C379" s="248"/>
      <c r="D379" s="249"/>
      <c r="E379" s="243">
        <f t="shared" si="5"/>
        <v>0</v>
      </c>
      <c r="I379" s="254" t="e">
        <v>#N/A</v>
      </c>
    </row>
    <row r="380" ht="25.9" customHeight="1" spans="1:9">
      <c r="A380" s="244">
        <v>2041002</v>
      </c>
      <c r="B380" s="244" t="s">
        <v>73</v>
      </c>
      <c r="C380" s="248"/>
      <c r="D380" s="249"/>
      <c r="E380" s="243">
        <f t="shared" si="5"/>
        <v>0</v>
      </c>
      <c r="I380" s="254" t="e">
        <v>#N/A</v>
      </c>
    </row>
    <row r="381" ht="25.9" customHeight="1" spans="1:9">
      <c r="A381" s="244">
        <v>2041006</v>
      </c>
      <c r="B381" s="244" t="s">
        <v>113</v>
      </c>
      <c r="C381" s="248"/>
      <c r="D381" s="249"/>
      <c r="E381" s="243">
        <f t="shared" si="5"/>
        <v>0</v>
      </c>
      <c r="I381" s="254" t="e">
        <v>#N/A</v>
      </c>
    </row>
    <row r="382" ht="25.9" customHeight="1" spans="1:9">
      <c r="A382" s="244">
        <v>2041007</v>
      </c>
      <c r="B382" s="244" t="s">
        <v>298</v>
      </c>
      <c r="C382" s="248"/>
      <c r="D382" s="249"/>
      <c r="E382" s="243">
        <f t="shared" si="5"/>
        <v>0</v>
      </c>
      <c r="I382" s="254" t="e">
        <v>#N/A</v>
      </c>
    </row>
    <row r="383" ht="25.9" customHeight="1" spans="1:9">
      <c r="A383" s="244">
        <v>2041099</v>
      </c>
      <c r="B383" s="244" t="s">
        <v>299</v>
      </c>
      <c r="C383" s="248"/>
      <c r="D383" s="249"/>
      <c r="E383" s="243">
        <f t="shared" si="5"/>
        <v>0</v>
      </c>
      <c r="I383" s="254" t="e">
        <v>#N/A</v>
      </c>
    </row>
    <row r="384" ht="25.9" customHeight="1" spans="1:9">
      <c r="A384" s="244">
        <v>20499</v>
      </c>
      <c r="B384" s="245" t="s">
        <v>300</v>
      </c>
      <c r="C384" s="246">
        <f>SUM(C385:C386)</f>
        <v>291</v>
      </c>
      <c r="D384" s="246">
        <v>142</v>
      </c>
      <c r="E384" s="243">
        <f t="shared" si="5"/>
        <v>-149</v>
      </c>
      <c r="I384" s="254" t="e">
        <v>#N/A</v>
      </c>
    </row>
    <row r="385" ht="24" customHeight="1" spans="1:9">
      <c r="A385" s="244">
        <v>2049902</v>
      </c>
      <c r="B385" s="244" t="s">
        <v>301</v>
      </c>
      <c r="C385" s="248"/>
      <c r="D385" s="249"/>
      <c r="E385" s="243">
        <f t="shared" si="5"/>
        <v>0</v>
      </c>
      <c r="I385" s="254" t="e">
        <v>#N/A</v>
      </c>
    </row>
    <row r="386" ht="25.9" customHeight="1" spans="1:9">
      <c r="A386" s="244">
        <v>2049999</v>
      </c>
      <c r="B386" s="244" t="s">
        <v>302</v>
      </c>
      <c r="C386" s="248">
        <v>291</v>
      </c>
      <c r="D386" s="249">
        <v>142</v>
      </c>
      <c r="E386" s="243">
        <f t="shared" si="5"/>
        <v>-149</v>
      </c>
      <c r="I386" s="255">
        <v>290.9678</v>
      </c>
    </row>
    <row r="387" ht="25.9" customHeight="1" spans="1:9">
      <c r="A387" s="244">
        <v>205</v>
      </c>
      <c r="B387" s="245" t="s">
        <v>303</v>
      </c>
      <c r="C387" s="246">
        <f>SUM(C388,C393,C400,C406,C412,C416,C420,C424,C430,C437)</f>
        <v>35294</v>
      </c>
      <c r="D387" s="246">
        <v>37011</v>
      </c>
      <c r="E387" s="243">
        <f t="shared" si="5"/>
        <v>1717</v>
      </c>
      <c r="I387" s="254" t="e">
        <v>#N/A</v>
      </c>
    </row>
    <row r="388" ht="25.9" customHeight="1" spans="1:9">
      <c r="A388" s="244">
        <v>20501</v>
      </c>
      <c r="B388" s="245" t="s">
        <v>304</v>
      </c>
      <c r="C388" s="246">
        <f>SUM(C389:C392)</f>
        <v>1160</v>
      </c>
      <c r="D388" s="246">
        <v>1074</v>
      </c>
      <c r="E388" s="243">
        <f t="shared" si="5"/>
        <v>-86</v>
      </c>
      <c r="I388" s="254" t="e">
        <v>#N/A</v>
      </c>
    </row>
    <row r="389" ht="25.9" customHeight="1" spans="1:9">
      <c r="A389" s="244">
        <v>2050101</v>
      </c>
      <c r="B389" s="244" t="s">
        <v>72</v>
      </c>
      <c r="C389" s="248">
        <v>1131</v>
      </c>
      <c r="D389" s="249">
        <v>1050</v>
      </c>
      <c r="E389" s="243">
        <f t="shared" si="5"/>
        <v>-81</v>
      </c>
      <c r="I389" s="255">
        <v>1131.341</v>
      </c>
    </row>
    <row r="390" ht="25.9" customHeight="1" spans="1:9">
      <c r="A390" s="244">
        <v>2050102</v>
      </c>
      <c r="B390" s="244" t="s">
        <v>73</v>
      </c>
      <c r="C390" s="248">
        <v>29</v>
      </c>
      <c r="D390" s="249">
        <v>22</v>
      </c>
      <c r="E390" s="243">
        <f t="shared" ref="E390:E453" si="6">D390-C390</f>
        <v>-7</v>
      </c>
      <c r="I390" s="255">
        <v>29.27448</v>
      </c>
    </row>
    <row r="391" ht="25.9" customHeight="1" spans="1:9">
      <c r="A391" s="244">
        <v>2050103</v>
      </c>
      <c r="B391" s="244" t="s">
        <v>74</v>
      </c>
      <c r="C391" s="248"/>
      <c r="D391" s="249"/>
      <c r="E391" s="243">
        <f t="shared" si="6"/>
        <v>0</v>
      </c>
      <c r="I391" s="254" t="e">
        <v>#N/A</v>
      </c>
    </row>
    <row r="392" ht="25.9" customHeight="1" spans="1:9">
      <c r="A392" s="244">
        <v>2050199</v>
      </c>
      <c r="B392" s="244" t="s">
        <v>305</v>
      </c>
      <c r="C392" s="248"/>
      <c r="D392" s="249">
        <v>2</v>
      </c>
      <c r="E392" s="243">
        <f t="shared" si="6"/>
        <v>2</v>
      </c>
      <c r="I392" s="254" t="e">
        <v>#N/A</v>
      </c>
    </row>
    <row r="393" ht="25.9" customHeight="1" spans="1:9">
      <c r="A393" s="244">
        <v>20502</v>
      </c>
      <c r="B393" s="245" t="s">
        <v>306</v>
      </c>
      <c r="C393" s="246">
        <f>SUM(C394:C399)</f>
        <v>32360</v>
      </c>
      <c r="D393" s="246">
        <v>34060</v>
      </c>
      <c r="E393" s="243">
        <f t="shared" si="6"/>
        <v>1700</v>
      </c>
      <c r="I393" s="254" t="e">
        <v>#N/A</v>
      </c>
    </row>
    <row r="394" ht="25.9" customHeight="1" spans="1:9">
      <c r="A394" s="244">
        <v>2050201</v>
      </c>
      <c r="B394" s="244" t="s">
        <v>307</v>
      </c>
      <c r="C394" s="248">
        <v>3511</v>
      </c>
      <c r="D394" s="249">
        <v>3150</v>
      </c>
      <c r="E394" s="243">
        <f t="shared" si="6"/>
        <v>-361</v>
      </c>
      <c r="I394" s="255">
        <v>3511.082383</v>
      </c>
    </row>
    <row r="395" ht="25.9" customHeight="1" spans="1:9">
      <c r="A395" s="244">
        <v>2050202</v>
      </c>
      <c r="B395" s="244" t="s">
        <v>308</v>
      </c>
      <c r="C395" s="248">
        <v>10599</v>
      </c>
      <c r="D395" s="249">
        <v>10600</v>
      </c>
      <c r="E395" s="243">
        <f t="shared" si="6"/>
        <v>1</v>
      </c>
      <c r="I395" s="255">
        <v>10598.969904</v>
      </c>
    </row>
    <row r="396" ht="25.9" customHeight="1" spans="1:9">
      <c r="A396" s="244">
        <v>2050203</v>
      </c>
      <c r="B396" s="244" t="s">
        <v>309</v>
      </c>
      <c r="C396" s="248">
        <v>11462</v>
      </c>
      <c r="D396" s="249">
        <v>11100</v>
      </c>
      <c r="E396" s="243">
        <f t="shared" si="6"/>
        <v>-362</v>
      </c>
      <c r="I396" s="255">
        <v>11461.704186</v>
      </c>
    </row>
    <row r="397" ht="25.9" customHeight="1" spans="1:9">
      <c r="A397" s="244">
        <v>2050204</v>
      </c>
      <c r="B397" s="244" t="s">
        <v>310</v>
      </c>
      <c r="C397" s="248">
        <v>4172</v>
      </c>
      <c r="D397" s="249">
        <v>4610</v>
      </c>
      <c r="E397" s="243">
        <f t="shared" si="6"/>
        <v>438</v>
      </c>
      <c r="I397" s="255">
        <v>4171.4122</v>
      </c>
    </row>
    <row r="398" ht="25.9" customHeight="1" spans="1:9">
      <c r="A398" s="244">
        <v>2050205</v>
      </c>
      <c r="B398" s="244" t="s">
        <v>311</v>
      </c>
      <c r="C398" s="248"/>
      <c r="D398" s="249"/>
      <c r="E398" s="243">
        <f t="shared" si="6"/>
        <v>0</v>
      </c>
      <c r="I398" s="254" t="e">
        <v>#N/A</v>
      </c>
    </row>
    <row r="399" ht="25.9" customHeight="1" spans="1:9">
      <c r="A399" s="244">
        <v>2050299</v>
      </c>
      <c r="B399" s="244" t="s">
        <v>312</v>
      </c>
      <c r="C399" s="248">
        <v>2616</v>
      </c>
      <c r="D399" s="249">
        <v>4600</v>
      </c>
      <c r="E399" s="243">
        <f t="shared" si="6"/>
        <v>1984</v>
      </c>
      <c r="I399" s="255">
        <v>2615.569598</v>
      </c>
    </row>
    <row r="400" ht="25.9" customHeight="1" spans="1:9">
      <c r="A400" s="244">
        <v>20503</v>
      </c>
      <c r="B400" s="245" t="s">
        <v>313</v>
      </c>
      <c r="C400" s="246">
        <f>SUM(C401:C405)</f>
        <v>1320</v>
      </c>
      <c r="D400" s="246">
        <v>1400</v>
      </c>
      <c r="E400" s="243">
        <f t="shared" si="6"/>
        <v>80</v>
      </c>
      <c r="I400" s="254" t="e">
        <v>#N/A</v>
      </c>
    </row>
    <row r="401" ht="25.9" customHeight="1" spans="1:9">
      <c r="A401" s="244">
        <v>2050301</v>
      </c>
      <c r="B401" s="244" t="s">
        <v>314</v>
      </c>
      <c r="C401" s="248"/>
      <c r="D401" s="249"/>
      <c r="E401" s="243">
        <f t="shared" si="6"/>
        <v>0</v>
      </c>
      <c r="I401" s="254" t="e">
        <v>#N/A</v>
      </c>
    </row>
    <row r="402" ht="25.9" customHeight="1" spans="1:9">
      <c r="A402" s="244">
        <v>2050302</v>
      </c>
      <c r="B402" s="244" t="s">
        <v>315</v>
      </c>
      <c r="C402" s="248">
        <v>1320</v>
      </c>
      <c r="D402" s="249">
        <v>1400</v>
      </c>
      <c r="E402" s="243">
        <f t="shared" si="6"/>
        <v>80</v>
      </c>
      <c r="I402" s="255">
        <v>1320.130924</v>
      </c>
    </row>
    <row r="403" ht="25.9" customHeight="1" spans="1:9">
      <c r="A403" s="244">
        <v>2050303</v>
      </c>
      <c r="B403" s="244" t="s">
        <v>316</v>
      </c>
      <c r="C403" s="248"/>
      <c r="D403" s="249"/>
      <c r="E403" s="243">
        <f t="shared" si="6"/>
        <v>0</v>
      </c>
      <c r="I403" s="254" t="e">
        <v>#N/A</v>
      </c>
    </row>
    <row r="404" ht="25.9" customHeight="1" spans="1:9">
      <c r="A404" s="244">
        <v>2050305</v>
      </c>
      <c r="B404" s="244" t="s">
        <v>317</v>
      </c>
      <c r="C404" s="248"/>
      <c r="D404" s="249"/>
      <c r="E404" s="243">
        <f t="shared" si="6"/>
        <v>0</v>
      </c>
      <c r="I404" s="254" t="e">
        <v>#N/A</v>
      </c>
    </row>
    <row r="405" ht="25.9" customHeight="1" spans="1:9">
      <c r="A405" s="244">
        <v>2050399</v>
      </c>
      <c r="B405" s="244" t="s">
        <v>318</v>
      </c>
      <c r="C405" s="248"/>
      <c r="D405" s="249"/>
      <c r="E405" s="243">
        <f t="shared" si="6"/>
        <v>0</v>
      </c>
      <c r="I405" s="254" t="e">
        <v>#N/A</v>
      </c>
    </row>
    <row r="406" ht="25.9" customHeight="1" spans="1:9">
      <c r="A406" s="244">
        <v>20504</v>
      </c>
      <c r="B406" s="245" t="s">
        <v>319</v>
      </c>
      <c r="C406" s="246">
        <f>SUM(C407:C411)</f>
        <v>0</v>
      </c>
      <c r="D406" s="246"/>
      <c r="E406" s="243">
        <f t="shared" si="6"/>
        <v>0</v>
      </c>
      <c r="I406" s="254" t="e">
        <v>#N/A</v>
      </c>
    </row>
    <row r="407" ht="25.9" customHeight="1" spans="1:9">
      <c r="A407" s="244">
        <v>2050401</v>
      </c>
      <c r="B407" s="244" t="s">
        <v>320</v>
      </c>
      <c r="C407" s="248"/>
      <c r="D407" s="249"/>
      <c r="E407" s="243">
        <f t="shared" si="6"/>
        <v>0</v>
      </c>
      <c r="I407" s="254" t="e">
        <v>#N/A</v>
      </c>
    </row>
    <row r="408" ht="25.9" customHeight="1" spans="1:9">
      <c r="A408" s="244">
        <v>2050402</v>
      </c>
      <c r="B408" s="244" t="s">
        <v>321</v>
      </c>
      <c r="C408" s="248"/>
      <c r="D408" s="249"/>
      <c r="E408" s="243">
        <f t="shared" si="6"/>
        <v>0</v>
      </c>
      <c r="I408" s="254" t="e">
        <v>#N/A</v>
      </c>
    </row>
    <row r="409" ht="25.9" customHeight="1" spans="1:9">
      <c r="A409" s="244">
        <v>2050403</v>
      </c>
      <c r="B409" s="244" t="s">
        <v>322</v>
      </c>
      <c r="C409" s="248"/>
      <c r="D409" s="249"/>
      <c r="E409" s="243">
        <f t="shared" si="6"/>
        <v>0</v>
      </c>
      <c r="I409" s="254" t="e">
        <v>#N/A</v>
      </c>
    </row>
    <row r="410" ht="25.9" customHeight="1" spans="1:9">
      <c r="A410" s="244">
        <v>2050404</v>
      </c>
      <c r="B410" s="244" t="s">
        <v>323</v>
      </c>
      <c r="C410" s="248"/>
      <c r="D410" s="249"/>
      <c r="E410" s="243">
        <f t="shared" si="6"/>
        <v>0</v>
      </c>
      <c r="I410" s="254" t="e">
        <v>#N/A</v>
      </c>
    </row>
    <row r="411" ht="25.9" customHeight="1" spans="1:9">
      <c r="A411" s="244">
        <v>2050499</v>
      </c>
      <c r="B411" s="244" t="s">
        <v>324</v>
      </c>
      <c r="C411" s="248"/>
      <c r="D411" s="249"/>
      <c r="E411" s="243">
        <f t="shared" si="6"/>
        <v>0</v>
      </c>
      <c r="I411" s="254" t="e">
        <v>#N/A</v>
      </c>
    </row>
    <row r="412" ht="25.9" customHeight="1" spans="1:9">
      <c r="A412" s="244">
        <v>20505</v>
      </c>
      <c r="B412" s="245" t="s">
        <v>325</v>
      </c>
      <c r="C412" s="246">
        <f>SUM(C413:C415)</f>
        <v>0</v>
      </c>
      <c r="D412" s="246"/>
      <c r="E412" s="243">
        <f t="shared" si="6"/>
        <v>0</v>
      </c>
      <c r="I412" s="254" t="e">
        <v>#N/A</v>
      </c>
    </row>
    <row r="413" ht="25.9" customHeight="1" spans="1:9">
      <c r="A413" s="244">
        <v>2050501</v>
      </c>
      <c r="B413" s="244" t="s">
        <v>326</v>
      </c>
      <c r="C413" s="248"/>
      <c r="D413" s="249"/>
      <c r="E413" s="243">
        <f t="shared" si="6"/>
        <v>0</v>
      </c>
      <c r="I413" s="254" t="e">
        <v>#N/A</v>
      </c>
    </row>
    <row r="414" ht="25.9" customHeight="1" spans="1:9">
      <c r="A414" s="244">
        <v>2050502</v>
      </c>
      <c r="B414" s="244" t="s">
        <v>327</v>
      </c>
      <c r="C414" s="248"/>
      <c r="D414" s="249"/>
      <c r="E414" s="243">
        <f t="shared" si="6"/>
        <v>0</v>
      </c>
      <c r="I414" s="254" t="e">
        <v>#N/A</v>
      </c>
    </row>
    <row r="415" ht="25.9" customHeight="1" spans="1:9">
      <c r="A415" s="244">
        <v>2050599</v>
      </c>
      <c r="B415" s="244" t="s">
        <v>328</v>
      </c>
      <c r="C415" s="248"/>
      <c r="D415" s="249"/>
      <c r="E415" s="243">
        <f t="shared" si="6"/>
        <v>0</v>
      </c>
      <c r="I415" s="254" t="e">
        <v>#N/A</v>
      </c>
    </row>
    <row r="416" ht="25.9" customHeight="1" spans="1:9">
      <c r="A416" s="244">
        <v>20506</v>
      </c>
      <c r="B416" s="245" t="s">
        <v>329</v>
      </c>
      <c r="C416" s="246">
        <f>SUM(C417:C419)</f>
        <v>0</v>
      </c>
      <c r="D416" s="246"/>
      <c r="E416" s="243">
        <f t="shared" si="6"/>
        <v>0</v>
      </c>
      <c r="I416" s="254" t="e">
        <v>#N/A</v>
      </c>
    </row>
    <row r="417" ht="25.9" customHeight="1" spans="1:9">
      <c r="A417" s="244">
        <v>2050601</v>
      </c>
      <c r="B417" s="244" t="s">
        <v>330</v>
      </c>
      <c r="C417" s="248"/>
      <c r="D417" s="249"/>
      <c r="E417" s="243">
        <f t="shared" si="6"/>
        <v>0</v>
      </c>
      <c r="I417" s="254" t="e">
        <v>#N/A</v>
      </c>
    </row>
    <row r="418" ht="25.9" customHeight="1" spans="1:9">
      <c r="A418" s="244">
        <v>2050602</v>
      </c>
      <c r="B418" s="244" t="s">
        <v>331</v>
      </c>
      <c r="C418" s="248"/>
      <c r="D418" s="249"/>
      <c r="E418" s="243">
        <f t="shared" si="6"/>
        <v>0</v>
      </c>
      <c r="I418" s="254" t="e">
        <v>#N/A</v>
      </c>
    </row>
    <row r="419" ht="25.9" customHeight="1" spans="1:9">
      <c r="A419" s="244">
        <v>2050699</v>
      </c>
      <c r="B419" s="244" t="s">
        <v>332</v>
      </c>
      <c r="C419" s="248"/>
      <c r="D419" s="249"/>
      <c r="E419" s="243">
        <f t="shared" si="6"/>
        <v>0</v>
      </c>
      <c r="I419" s="254" t="e">
        <v>#N/A</v>
      </c>
    </row>
    <row r="420" ht="25.9" customHeight="1" spans="1:9">
      <c r="A420" s="244">
        <v>20507</v>
      </c>
      <c r="B420" s="245" t="s">
        <v>333</v>
      </c>
      <c r="C420" s="246">
        <f>SUM(C421:C423)</f>
        <v>209</v>
      </c>
      <c r="D420" s="246">
        <v>245</v>
      </c>
      <c r="E420" s="243">
        <f t="shared" si="6"/>
        <v>36</v>
      </c>
      <c r="I420" s="254" t="e">
        <v>#N/A</v>
      </c>
    </row>
    <row r="421" ht="25.9" customHeight="1" spans="1:9">
      <c r="A421" s="244">
        <v>2050701</v>
      </c>
      <c r="B421" s="244" t="s">
        <v>334</v>
      </c>
      <c r="C421" s="248">
        <v>209</v>
      </c>
      <c r="D421" s="249">
        <v>245</v>
      </c>
      <c r="E421" s="243">
        <f t="shared" si="6"/>
        <v>36</v>
      </c>
      <c r="I421" s="255">
        <v>209.113296</v>
      </c>
    </row>
    <row r="422" ht="25.9" customHeight="1" spans="1:9">
      <c r="A422" s="244">
        <v>2050702</v>
      </c>
      <c r="B422" s="244" t="s">
        <v>335</v>
      </c>
      <c r="C422" s="248"/>
      <c r="D422" s="249"/>
      <c r="E422" s="243">
        <f t="shared" si="6"/>
        <v>0</v>
      </c>
      <c r="I422" s="254" t="e">
        <v>#N/A</v>
      </c>
    </row>
    <row r="423" ht="25.9" customHeight="1" spans="1:9">
      <c r="A423" s="244">
        <v>2050799</v>
      </c>
      <c r="B423" s="244" t="s">
        <v>336</v>
      </c>
      <c r="C423" s="248"/>
      <c r="D423" s="249"/>
      <c r="E423" s="243">
        <f t="shared" si="6"/>
        <v>0</v>
      </c>
      <c r="I423" s="254" t="e">
        <v>#N/A</v>
      </c>
    </row>
    <row r="424" ht="25.9" customHeight="1" spans="1:9">
      <c r="A424" s="244">
        <v>20508</v>
      </c>
      <c r="B424" s="245" t="s">
        <v>337</v>
      </c>
      <c r="C424" s="246">
        <f>SUM(C425:C429)</f>
        <v>245</v>
      </c>
      <c r="D424" s="246">
        <v>232</v>
      </c>
      <c r="E424" s="243">
        <f t="shared" si="6"/>
        <v>-13</v>
      </c>
      <c r="I424" s="254" t="e">
        <v>#N/A</v>
      </c>
    </row>
    <row r="425" ht="25.9" customHeight="1" spans="1:9">
      <c r="A425" s="244">
        <v>2050801</v>
      </c>
      <c r="B425" s="244" t="s">
        <v>338</v>
      </c>
      <c r="C425" s="248">
        <v>62</v>
      </c>
      <c r="D425" s="249">
        <v>30</v>
      </c>
      <c r="E425" s="243">
        <f t="shared" si="6"/>
        <v>-32</v>
      </c>
      <c r="I425" s="255">
        <v>61.944</v>
      </c>
    </row>
    <row r="426" ht="25.9" customHeight="1" spans="1:9">
      <c r="A426" s="244">
        <v>2050802</v>
      </c>
      <c r="B426" s="244" t="s">
        <v>339</v>
      </c>
      <c r="C426" s="248">
        <v>183</v>
      </c>
      <c r="D426" s="249">
        <v>202</v>
      </c>
      <c r="E426" s="243">
        <f t="shared" si="6"/>
        <v>19</v>
      </c>
      <c r="I426" s="255">
        <v>183.3517</v>
      </c>
    </row>
    <row r="427" ht="25.9" customHeight="1" spans="1:9">
      <c r="A427" s="244">
        <v>2050803</v>
      </c>
      <c r="B427" s="244" t="s">
        <v>340</v>
      </c>
      <c r="C427" s="248"/>
      <c r="D427" s="249"/>
      <c r="E427" s="243">
        <f t="shared" si="6"/>
        <v>0</v>
      </c>
      <c r="I427" s="254" t="e">
        <v>#N/A</v>
      </c>
    </row>
    <row r="428" ht="25.9" customHeight="1" spans="1:9">
      <c r="A428" s="244">
        <v>2050804</v>
      </c>
      <c r="B428" s="244" t="s">
        <v>341</v>
      </c>
      <c r="C428" s="248"/>
      <c r="D428" s="249"/>
      <c r="E428" s="243">
        <f t="shared" si="6"/>
        <v>0</v>
      </c>
      <c r="I428" s="254" t="e">
        <v>#N/A</v>
      </c>
    </row>
    <row r="429" ht="25.9" customHeight="1" spans="1:9">
      <c r="A429" s="244">
        <v>2050899</v>
      </c>
      <c r="B429" s="244" t="s">
        <v>342</v>
      </c>
      <c r="C429" s="248"/>
      <c r="D429" s="249"/>
      <c r="E429" s="243">
        <f t="shared" si="6"/>
        <v>0</v>
      </c>
      <c r="I429" s="254" t="e">
        <v>#N/A</v>
      </c>
    </row>
    <row r="430" ht="25.9" customHeight="1" spans="1:9">
      <c r="A430" s="244">
        <v>20509</v>
      </c>
      <c r="B430" s="245" t="s">
        <v>343</v>
      </c>
      <c r="C430" s="246">
        <f>SUM(C431:C436)</f>
        <v>0</v>
      </c>
      <c r="D430" s="246"/>
      <c r="E430" s="243">
        <f t="shared" si="6"/>
        <v>0</v>
      </c>
      <c r="I430" s="254" t="e">
        <v>#N/A</v>
      </c>
    </row>
    <row r="431" ht="25.9" customHeight="1" spans="1:9">
      <c r="A431" s="244">
        <v>2050901</v>
      </c>
      <c r="B431" s="244" t="s">
        <v>344</v>
      </c>
      <c r="C431" s="248"/>
      <c r="D431" s="249"/>
      <c r="E431" s="243">
        <f t="shared" si="6"/>
        <v>0</v>
      </c>
      <c r="I431" s="254" t="e">
        <v>#N/A</v>
      </c>
    </row>
    <row r="432" ht="25.9" customHeight="1" spans="1:9">
      <c r="A432" s="244">
        <v>2050902</v>
      </c>
      <c r="B432" s="244" t="s">
        <v>345</v>
      </c>
      <c r="C432" s="248"/>
      <c r="D432" s="249"/>
      <c r="E432" s="243">
        <f t="shared" si="6"/>
        <v>0</v>
      </c>
      <c r="I432" s="254" t="e">
        <v>#N/A</v>
      </c>
    </row>
    <row r="433" ht="25.9" customHeight="1" spans="1:9">
      <c r="A433" s="244">
        <v>2050903</v>
      </c>
      <c r="B433" s="244" t="s">
        <v>346</v>
      </c>
      <c r="C433" s="248"/>
      <c r="D433" s="249"/>
      <c r="E433" s="243">
        <f t="shared" si="6"/>
        <v>0</v>
      </c>
      <c r="I433" s="254" t="e">
        <v>#N/A</v>
      </c>
    </row>
    <row r="434" ht="25.9" customHeight="1" spans="1:9">
      <c r="A434" s="244">
        <v>2050904</v>
      </c>
      <c r="B434" s="244" t="s">
        <v>347</v>
      </c>
      <c r="C434" s="248"/>
      <c r="D434" s="249"/>
      <c r="E434" s="243">
        <f t="shared" si="6"/>
        <v>0</v>
      </c>
      <c r="I434" s="254" t="e">
        <v>#N/A</v>
      </c>
    </row>
    <row r="435" ht="25.9" customHeight="1" spans="1:9">
      <c r="A435" s="244">
        <v>2050905</v>
      </c>
      <c r="B435" s="244" t="s">
        <v>348</v>
      </c>
      <c r="C435" s="248"/>
      <c r="D435" s="249"/>
      <c r="E435" s="243">
        <f t="shared" si="6"/>
        <v>0</v>
      </c>
      <c r="I435" s="254" t="e">
        <v>#N/A</v>
      </c>
    </row>
    <row r="436" ht="25.9" customHeight="1" spans="1:9">
      <c r="A436" s="244">
        <v>2050999</v>
      </c>
      <c r="B436" s="244" t="s">
        <v>349</v>
      </c>
      <c r="C436" s="248"/>
      <c r="D436" s="249"/>
      <c r="E436" s="243">
        <f t="shared" si="6"/>
        <v>0</v>
      </c>
      <c r="I436" s="254" t="e">
        <v>#N/A</v>
      </c>
    </row>
    <row r="437" ht="25.9" customHeight="1" spans="1:9">
      <c r="A437" s="244">
        <v>20599</v>
      </c>
      <c r="B437" s="245" t="s">
        <v>350</v>
      </c>
      <c r="C437" s="246">
        <f>SUM(C438)</f>
        <v>0</v>
      </c>
      <c r="D437" s="246"/>
      <c r="E437" s="243">
        <f t="shared" si="6"/>
        <v>0</v>
      </c>
      <c r="I437" s="254" t="e">
        <v>#N/A</v>
      </c>
    </row>
    <row r="438" ht="25.9" customHeight="1" spans="1:9">
      <c r="A438" s="244">
        <v>2059999</v>
      </c>
      <c r="B438" s="244" t="s">
        <v>351</v>
      </c>
      <c r="C438" s="248"/>
      <c r="D438" s="249"/>
      <c r="E438" s="243">
        <f t="shared" si="6"/>
        <v>0</v>
      </c>
      <c r="I438" s="254" t="e">
        <v>#N/A</v>
      </c>
    </row>
    <row r="439" ht="25.9" customHeight="1" spans="1:9">
      <c r="A439" s="244">
        <v>206</v>
      </c>
      <c r="B439" s="245" t="s">
        <v>352</v>
      </c>
      <c r="C439" s="246">
        <f>SUM(C440,C445,C454,C460,C465,C470,C475,C482,C486,C490)</f>
        <v>121</v>
      </c>
      <c r="D439" s="246">
        <v>110</v>
      </c>
      <c r="E439" s="243">
        <f t="shared" si="6"/>
        <v>-11</v>
      </c>
      <c r="I439" s="254" t="e">
        <v>#N/A</v>
      </c>
    </row>
    <row r="440" ht="25.9" customHeight="1" spans="1:9">
      <c r="A440" s="244">
        <v>20601</v>
      </c>
      <c r="B440" s="245" t="s">
        <v>353</v>
      </c>
      <c r="C440" s="246">
        <f>SUM(C441:C444)</f>
        <v>93</v>
      </c>
      <c r="D440" s="246">
        <v>89</v>
      </c>
      <c r="E440" s="243">
        <f t="shared" si="6"/>
        <v>-4</v>
      </c>
      <c r="I440" s="254" t="e">
        <v>#N/A</v>
      </c>
    </row>
    <row r="441" ht="25.9" customHeight="1" spans="1:9">
      <c r="A441" s="244">
        <v>2060101</v>
      </c>
      <c r="B441" s="244" t="s">
        <v>72</v>
      </c>
      <c r="C441" s="248">
        <v>93</v>
      </c>
      <c r="D441" s="249">
        <v>89</v>
      </c>
      <c r="E441" s="243">
        <f t="shared" si="6"/>
        <v>-4</v>
      </c>
      <c r="I441" s="255">
        <v>92.7463</v>
      </c>
    </row>
    <row r="442" ht="25.9" customHeight="1" spans="1:9">
      <c r="A442" s="244">
        <v>2060102</v>
      </c>
      <c r="B442" s="244" t="s">
        <v>73</v>
      </c>
      <c r="C442" s="248"/>
      <c r="D442" s="249"/>
      <c r="E442" s="243">
        <f t="shared" si="6"/>
        <v>0</v>
      </c>
      <c r="I442" s="254" t="e">
        <v>#N/A</v>
      </c>
    </row>
    <row r="443" ht="25.9" customHeight="1" spans="1:9">
      <c r="A443" s="244">
        <v>2060103</v>
      </c>
      <c r="B443" s="244" t="s">
        <v>74</v>
      </c>
      <c r="C443" s="248"/>
      <c r="D443" s="249"/>
      <c r="E443" s="243">
        <f t="shared" si="6"/>
        <v>0</v>
      </c>
      <c r="I443" s="254" t="e">
        <v>#N/A</v>
      </c>
    </row>
    <row r="444" ht="25.9" customHeight="1" spans="1:9">
      <c r="A444" s="244">
        <v>2060199</v>
      </c>
      <c r="B444" s="244" t="s">
        <v>354</v>
      </c>
      <c r="C444" s="248"/>
      <c r="D444" s="249"/>
      <c r="E444" s="243">
        <f t="shared" si="6"/>
        <v>0</v>
      </c>
      <c r="I444" s="254" t="e">
        <v>#N/A</v>
      </c>
    </row>
    <row r="445" ht="25.9" customHeight="1" spans="1:9">
      <c r="A445" s="244">
        <v>20602</v>
      </c>
      <c r="B445" s="245" t="s">
        <v>355</v>
      </c>
      <c r="C445" s="248"/>
      <c r="D445" s="249"/>
      <c r="E445" s="243">
        <f t="shared" si="6"/>
        <v>0</v>
      </c>
      <c r="I445" s="254" t="e">
        <v>#N/A</v>
      </c>
    </row>
    <row r="446" ht="25.9" customHeight="1" spans="1:9">
      <c r="A446" s="244">
        <v>2060201</v>
      </c>
      <c r="B446" s="244" t="s">
        <v>356</v>
      </c>
      <c r="C446" s="248"/>
      <c r="D446" s="249"/>
      <c r="E446" s="243">
        <f t="shared" si="6"/>
        <v>0</v>
      </c>
      <c r="I446" s="254" t="e">
        <v>#N/A</v>
      </c>
    </row>
    <row r="447" ht="25.9" customHeight="1" spans="1:9">
      <c r="A447" s="244">
        <v>2060203</v>
      </c>
      <c r="B447" s="244" t="s">
        <v>357</v>
      </c>
      <c r="C447" s="248"/>
      <c r="D447" s="249"/>
      <c r="E447" s="243">
        <f t="shared" si="6"/>
        <v>0</v>
      </c>
      <c r="I447" s="254" t="e">
        <v>#N/A</v>
      </c>
    </row>
    <row r="448" ht="25.9" customHeight="1" spans="1:9">
      <c r="A448" s="244">
        <v>2060204</v>
      </c>
      <c r="B448" s="244" t="s">
        <v>358</v>
      </c>
      <c r="C448" s="248"/>
      <c r="D448" s="249"/>
      <c r="E448" s="243">
        <f t="shared" si="6"/>
        <v>0</v>
      </c>
      <c r="I448" s="254" t="e">
        <v>#N/A</v>
      </c>
    </row>
    <row r="449" ht="25.9" customHeight="1" spans="1:9">
      <c r="A449" s="244">
        <v>2060205</v>
      </c>
      <c r="B449" s="244" t="s">
        <v>359</v>
      </c>
      <c r="C449" s="248"/>
      <c r="D449" s="249"/>
      <c r="E449" s="243">
        <f t="shared" si="6"/>
        <v>0</v>
      </c>
      <c r="I449" s="254" t="e">
        <v>#N/A</v>
      </c>
    </row>
    <row r="450" ht="25.9" customHeight="1" spans="1:9">
      <c r="A450" s="244">
        <v>2060206</v>
      </c>
      <c r="B450" s="244" t="s">
        <v>360</v>
      </c>
      <c r="C450" s="248"/>
      <c r="D450" s="249"/>
      <c r="E450" s="243">
        <f t="shared" si="6"/>
        <v>0</v>
      </c>
      <c r="I450" s="254" t="e">
        <v>#N/A</v>
      </c>
    </row>
    <row r="451" ht="25.9" customHeight="1" spans="1:9">
      <c r="A451" s="244">
        <v>2060207</v>
      </c>
      <c r="B451" s="244" t="s">
        <v>361</v>
      </c>
      <c r="C451" s="248"/>
      <c r="D451" s="249"/>
      <c r="E451" s="243">
        <f t="shared" si="6"/>
        <v>0</v>
      </c>
      <c r="I451" s="254" t="e">
        <v>#N/A</v>
      </c>
    </row>
    <row r="452" ht="25.9" customHeight="1" spans="1:9">
      <c r="A452" s="244">
        <v>2060208</v>
      </c>
      <c r="B452" s="244" t="s">
        <v>362</v>
      </c>
      <c r="C452" s="248"/>
      <c r="D452" s="249"/>
      <c r="E452" s="243">
        <f t="shared" si="6"/>
        <v>0</v>
      </c>
      <c r="I452" s="254" t="e">
        <v>#N/A</v>
      </c>
    </row>
    <row r="453" ht="25.9" customHeight="1" spans="1:9">
      <c r="A453" s="244">
        <v>2060299</v>
      </c>
      <c r="B453" s="244" t="s">
        <v>363</v>
      </c>
      <c r="C453" s="248"/>
      <c r="D453" s="249"/>
      <c r="E453" s="243">
        <f t="shared" si="6"/>
        <v>0</v>
      </c>
      <c r="I453" s="254" t="e">
        <v>#N/A</v>
      </c>
    </row>
    <row r="454" ht="25.9" customHeight="1" spans="1:9">
      <c r="A454" s="244">
        <v>20603</v>
      </c>
      <c r="B454" s="245" t="s">
        <v>364</v>
      </c>
      <c r="C454" s="246">
        <f>SUM(C455:C459)</f>
        <v>0</v>
      </c>
      <c r="D454" s="246"/>
      <c r="E454" s="243">
        <f t="shared" ref="E454:E517" si="7">D454-C454</f>
        <v>0</v>
      </c>
      <c r="I454" s="254" t="e">
        <v>#N/A</v>
      </c>
    </row>
    <row r="455" ht="25.9" customHeight="1" spans="1:9">
      <c r="A455" s="244">
        <v>2060301</v>
      </c>
      <c r="B455" s="244" t="s">
        <v>356</v>
      </c>
      <c r="C455" s="248"/>
      <c r="D455" s="249"/>
      <c r="E455" s="243">
        <f t="shared" si="7"/>
        <v>0</v>
      </c>
      <c r="I455" s="254" t="e">
        <v>#N/A</v>
      </c>
    </row>
    <row r="456" ht="25.9" customHeight="1" spans="1:9">
      <c r="A456" s="244">
        <v>2060302</v>
      </c>
      <c r="B456" s="244" t="s">
        <v>365</v>
      </c>
      <c r="C456" s="248"/>
      <c r="D456" s="249"/>
      <c r="E456" s="243">
        <f t="shared" si="7"/>
        <v>0</v>
      </c>
      <c r="I456" s="254" t="e">
        <v>#N/A</v>
      </c>
    </row>
    <row r="457" ht="25.9" customHeight="1" spans="1:9">
      <c r="A457" s="244">
        <v>2060303</v>
      </c>
      <c r="B457" s="244" t="s">
        <v>366</v>
      </c>
      <c r="C457" s="248"/>
      <c r="D457" s="249"/>
      <c r="E457" s="243">
        <f t="shared" si="7"/>
        <v>0</v>
      </c>
      <c r="I457" s="254" t="e">
        <v>#N/A</v>
      </c>
    </row>
    <row r="458" ht="25.9" customHeight="1" spans="1:9">
      <c r="A458" s="244">
        <v>2060304</v>
      </c>
      <c r="B458" s="244" t="s">
        <v>367</v>
      </c>
      <c r="C458" s="248"/>
      <c r="D458" s="249"/>
      <c r="E458" s="243">
        <f t="shared" si="7"/>
        <v>0</v>
      </c>
      <c r="I458" s="254" t="e">
        <v>#N/A</v>
      </c>
    </row>
    <row r="459" ht="25.9" customHeight="1" spans="1:9">
      <c r="A459" s="244">
        <v>2060399</v>
      </c>
      <c r="B459" s="244" t="s">
        <v>368</v>
      </c>
      <c r="C459" s="248"/>
      <c r="D459" s="249"/>
      <c r="E459" s="243">
        <f t="shared" si="7"/>
        <v>0</v>
      </c>
      <c r="I459" s="254" t="e">
        <v>#N/A</v>
      </c>
    </row>
    <row r="460" ht="25.9" customHeight="1" spans="1:9">
      <c r="A460" s="244">
        <v>20604</v>
      </c>
      <c r="B460" s="245" t="s">
        <v>369</v>
      </c>
      <c r="C460" s="246">
        <f>SUM(C461:C464)</f>
        <v>0</v>
      </c>
      <c r="D460" s="246"/>
      <c r="E460" s="243">
        <f t="shared" si="7"/>
        <v>0</v>
      </c>
      <c r="I460" s="254" t="e">
        <v>#N/A</v>
      </c>
    </row>
    <row r="461" ht="25.9" customHeight="1" spans="1:9">
      <c r="A461" s="244">
        <v>2060401</v>
      </c>
      <c r="B461" s="244" t="s">
        <v>356</v>
      </c>
      <c r="C461" s="248"/>
      <c r="D461" s="249"/>
      <c r="E461" s="243">
        <f t="shared" si="7"/>
        <v>0</v>
      </c>
      <c r="I461" s="254" t="e">
        <v>#N/A</v>
      </c>
    </row>
    <row r="462" ht="25.9" customHeight="1" spans="1:9">
      <c r="A462" s="244">
        <v>2060404</v>
      </c>
      <c r="B462" s="244" t="s">
        <v>370</v>
      </c>
      <c r="C462" s="248"/>
      <c r="D462" s="249"/>
      <c r="E462" s="243">
        <f t="shared" si="7"/>
        <v>0</v>
      </c>
      <c r="I462" s="254" t="e">
        <v>#N/A</v>
      </c>
    </row>
    <row r="463" ht="25.9" customHeight="1" spans="1:9">
      <c r="A463" s="244">
        <v>2060405</v>
      </c>
      <c r="B463" s="244" t="s">
        <v>371</v>
      </c>
      <c r="C463" s="248"/>
      <c r="D463" s="249"/>
      <c r="E463" s="243">
        <f t="shared" si="7"/>
        <v>0</v>
      </c>
      <c r="I463" s="254" t="e">
        <v>#N/A</v>
      </c>
    </row>
    <row r="464" ht="25.9" customHeight="1" spans="1:9">
      <c r="A464" s="244">
        <v>2060499</v>
      </c>
      <c r="B464" s="244" t="s">
        <v>372</v>
      </c>
      <c r="C464" s="248"/>
      <c r="D464" s="249"/>
      <c r="E464" s="243">
        <f t="shared" si="7"/>
        <v>0</v>
      </c>
      <c r="I464" s="254" t="e">
        <v>#N/A</v>
      </c>
    </row>
    <row r="465" ht="25.9" customHeight="1" spans="1:9">
      <c r="A465" s="244">
        <v>20605</v>
      </c>
      <c r="B465" s="245" t="s">
        <v>373</v>
      </c>
      <c r="C465" s="246">
        <f>SUM(C466:C469)</f>
        <v>0</v>
      </c>
      <c r="D465" s="246"/>
      <c r="E465" s="243">
        <f t="shared" si="7"/>
        <v>0</v>
      </c>
      <c r="I465" s="254" t="e">
        <v>#N/A</v>
      </c>
    </row>
    <row r="466" ht="25.9" customHeight="1" spans="1:9">
      <c r="A466" s="244">
        <v>2060501</v>
      </c>
      <c r="B466" s="244" t="s">
        <v>356</v>
      </c>
      <c r="C466" s="248"/>
      <c r="D466" s="249"/>
      <c r="E466" s="243">
        <f t="shared" si="7"/>
        <v>0</v>
      </c>
      <c r="I466" s="254" t="e">
        <v>#N/A</v>
      </c>
    </row>
    <row r="467" ht="25.9" customHeight="1" spans="1:9">
      <c r="A467" s="244">
        <v>2060502</v>
      </c>
      <c r="B467" s="244" t="s">
        <v>374</v>
      </c>
      <c r="C467" s="248"/>
      <c r="D467" s="249"/>
      <c r="E467" s="243">
        <f t="shared" si="7"/>
        <v>0</v>
      </c>
      <c r="I467" s="254" t="e">
        <v>#N/A</v>
      </c>
    </row>
    <row r="468" ht="25.9" customHeight="1" spans="1:9">
      <c r="A468" s="244">
        <v>2060503</v>
      </c>
      <c r="B468" s="244" t="s">
        <v>375</v>
      </c>
      <c r="C468" s="248"/>
      <c r="D468" s="249"/>
      <c r="E468" s="243">
        <f t="shared" si="7"/>
        <v>0</v>
      </c>
      <c r="I468" s="254" t="e">
        <v>#N/A</v>
      </c>
    </row>
    <row r="469" ht="25.9" customHeight="1" spans="1:9">
      <c r="A469" s="244">
        <v>2060599</v>
      </c>
      <c r="B469" s="244" t="s">
        <v>376</v>
      </c>
      <c r="C469" s="248"/>
      <c r="D469" s="249"/>
      <c r="E469" s="243">
        <f t="shared" si="7"/>
        <v>0</v>
      </c>
      <c r="I469" s="254" t="e">
        <v>#N/A</v>
      </c>
    </row>
    <row r="470" ht="25.9" customHeight="1" spans="1:9">
      <c r="A470" s="244">
        <v>20606</v>
      </c>
      <c r="B470" s="245" t="s">
        <v>377</v>
      </c>
      <c r="C470" s="246">
        <f>SUM(C471:C474)</f>
        <v>5</v>
      </c>
      <c r="D470" s="246">
        <v>5</v>
      </c>
      <c r="E470" s="243">
        <f t="shared" si="7"/>
        <v>0</v>
      </c>
      <c r="I470" s="254" t="e">
        <v>#N/A</v>
      </c>
    </row>
    <row r="471" ht="25.9" customHeight="1" spans="1:9">
      <c r="A471" s="244">
        <v>2060601</v>
      </c>
      <c r="B471" s="244" t="s">
        <v>378</v>
      </c>
      <c r="C471" s="248"/>
      <c r="D471" s="249"/>
      <c r="E471" s="243">
        <f t="shared" si="7"/>
        <v>0</v>
      </c>
      <c r="I471" s="254" t="e">
        <v>#N/A</v>
      </c>
    </row>
    <row r="472" ht="25.9" customHeight="1" spans="1:9">
      <c r="A472" s="244">
        <v>2060602</v>
      </c>
      <c r="B472" s="244" t="s">
        <v>379</v>
      </c>
      <c r="C472" s="248">
        <v>5</v>
      </c>
      <c r="D472" s="249">
        <v>5</v>
      </c>
      <c r="E472" s="243">
        <f t="shared" si="7"/>
        <v>0</v>
      </c>
      <c r="I472" s="255">
        <v>5.3</v>
      </c>
    </row>
    <row r="473" ht="25.9" customHeight="1" spans="1:9">
      <c r="A473" s="244">
        <v>2060603</v>
      </c>
      <c r="B473" s="244" t="s">
        <v>380</v>
      </c>
      <c r="C473" s="248"/>
      <c r="D473" s="249"/>
      <c r="E473" s="243">
        <f t="shared" si="7"/>
        <v>0</v>
      </c>
      <c r="I473" s="254" t="e">
        <v>#N/A</v>
      </c>
    </row>
    <row r="474" ht="25.9" customHeight="1" spans="1:9">
      <c r="A474" s="244">
        <v>2060699</v>
      </c>
      <c r="B474" s="244" t="s">
        <v>381</v>
      </c>
      <c r="C474" s="248"/>
      <c r="D474" s="249"/>
      <c r="E474" s="243">
        <f t="shared" si="7"/>
        <v>0</v>
      </c>
      <c r="I474" s="254" t="e">
        <v>#N/A</v>
      </c>
    </row>
    <row r="475" ht="25.9" customHeight="1" spans="1:9">
      <c r="A475" s="244">
        <v>20607</v>
      </c>
      <c r="B475" s="245" t="s">
        <v>382</v>
      </c>
      <c r="C475" s="246">
        <f>SUM(C476:C481)</f>
        <v>3</v>
      </c>
      <c r="D475" s="246">
        <v>1</v>
      </c>
      <c r="E475" s="243">
        <f t="shared" si="7"/>
        <v>-2</v>
      </c>
      <c r="I475" s="254" t="e">
        <v>#N/A</v>
      </c>
    </row>
    <row r="476" ht="25.9" customHeight="1" spans="1:9">
      <c r="A476" s="244">
        <v>2060701</v>
      </c>
      <c r="B476" s="244" t="s">
        <v>356</v>
      </c>
      <c r="C476" s="248"/>
      <c r="D476" s="249"/>
      <c r="E476" s="243">
        <f t="shared" si="7"/>
        <v>0</v>
      </c>
      <c r="I476" s="254" t="e">
        <v>#N/A</v>
      </c>
    </row>
    <row r="477" ht="25.9" customHeight="1" spans="1:9">
      <c r="A477" s="244">
        <v>2060702</v>
      </c>
      <c r="B477" s="244" t="s">
        <v>383</v>
      </c>
      <c r="C477" s="248">
        <v>3</v>
      </c>
      <c r="D477" s="249">
        <v>1</v>
      </c>
      <c r="E477" s="243">
        <f t="shared" si="7"/>
        <v>-2</v>
      </c>
      <c r="I477" s="255">
        <v>3.24</v>
      </c>
    </row>
    <row r="478" ht="25.9" customHeight="1" spans="1:9">
      <c r="A478" s="244">
        <v>2060703</v>
      </c>
      <c r="B478" s="244" t="s">
        <v>384</v>
      </c>
      <c r="C478" s="248"/>
      <c r="D478" s="249"/>
      <c r="E478" s="243">
        <f t="shared" si="7"/>
        <v>0</v>
      </c>
      <c r="I478" s="254" t="e">
        <v>#N/A</v>
      </c>
    </row>
    <row r="479" ht="25.9" customHeight="1" spans="1:9">
      <c r="A479" s="244">
        <v>2060704</v>
      </c>
      <c r="B479" s="244" t="s">
        <v>385</v>
      </c>
      <c r="C479" s="248"/>
      <c r="D479" s="249"/>
      <c r="E479" s="243">
        <f t="shared" si="7"/>
        <v>0</v>
      </c>
      <c r="I479" s="254" t="e">
        <v>#N/A</v>
      </c>
    </row>
    <row r="480" ht="25.9" customHeight="1" spans="1:9">
      <c r="A480" s="244">
        <v>2060705</v>
      </c>
      <c r="B480" s="244" t="s">
        <v>386</v>
      </c>
      <c r="C480" s="248"/>
      <c r="D480" s="249"/>
      <c r="E480" s="243">
        <f t="shared" si="7"/>
        <v>0</v>
      </c>
      <c r="I480" s="254" t="e">
        <v>#N/A</v>
      </c>
    </row>
    <row r="481" ht="25.9" customHeight="1" spans="1:9">
      <c r="A481" s="244">
        <v>2060799</v>
      </c>
      <c r="B481" s="244" t="s">
        <v>387</v>
      </c>
      <c r="C481" s="248"/>
      <c r="D481" s="249"/>
      <c r="E481" s="243">
        <f t="shared" si="7"/>
        <v>0</v>
      </c>
      <c r="I481" s="254" t="e">
        <v>#N/A</v>
      </c>
    </row>
    <row r="482" ht="25.9" customHeight="1" spans="1:9">
      <c r="A482" s="244">
        <v>20608</v>
      </c>
      <c r="B482" s="245" t="s">
        <v>388</v>
      </c>
      <c r="C482" s="246">
        <f>SUM(C483:C485)</f>
        <v>0</v>
      </c>
      <c r="D482" s="246"/>
      <c r="E482" s="243">
        <f t="shared" si="7"/>
        <v>0</v>
      </c>
      <c r="I482" s="254" t="e">
        <v>#N/A</v>
      </c>
    </row>
    <row r="483" ht="25.9" customHeight="1" spans="1:9">
      <c r="A483" s="244">
        <v>2060801</v>
      </c>
      <c r="B483" s="244" t="s">
        <v>389</v>
      </c>
      <c r="C483" s="248"/>
      <c r="D483" s="249"/>
      <c r="E483" s="243">
        <f t="shared" si="7"/>
        <v>0</v>
      </c>
      <c r="I483" s="254" t="e">
        <v>#N/A</v>
      </c>
    </row>
    <row r="484" ht="25.9" customHeight="1" spans="1:9">
      <c r="A484" s="244">
        <v>2060802</v>
      </c>
      <c r="B484" s="244" t="s">
        <v>390</v>
      </c>
      <c r="C484" s="248"/>
      <c r="D484" s="249"/>
      <c r="E484" s="243">
        <f t="shared" si="7"/>
        <v>0</v>
      </c>
      <c r="I484" s="254" t="e">
        <v>#N/A</v>
      </c>
    </row>
    <row r="485" ht="25.9" customHeight="1" spans="1:9">
      <c r="A485" s="244">
        <v>2060899</v>
      </c>
      <c r="B485" s="244" t="s">
        <v>391</v>
      </c>
      <c r="C485" s="248"/>
      <c r="D485" s="249"/>
      <c r="E485" s="243">
        <f t="shared" si="7"/>
        <v>0</v>
      </c>
      <c r="I485" s="254" t="e">
        <v>#N/A</v>
      </c>
    </row>
    <row r="486" ht="25.9" customHeight="1" spans="1:9">
      <c r="A486" s="244">
        <v>20609</v>
      </c>
      <c r="B486" s="245" t="s">
        <v>392</v>
      </c>
      <c r="C486" s="246"/>
      <c r="D486" s="246"/>
      <c r="E486" s="243">
        <f t="shared" si="7"/>
        <v>0</v>
      </c>
      <c r="I486" s="254" t="e">
        <v>#N/A</v>
      </c>
    </row>
    <row r="487" ht="25.9" customHeight="1" spans="1:9">
      <c r="A487" s="244">
        <v>2060901</v>
      </c>
      <c r="B487" s="244" t="s">
        <v>393</v>
      </c>
      <c r="C487" s="248"/>
      <c r="D487" s="249"/>
      <c r="E487" s="243">
        <f t="shared" si="7"/>
        <v>0</v>
      </c>
      <c r="I487" s="254" t="e">
        <v>#N/A</v>
      </c>
    </row>
    <row r="488" ht="25.9" customHeight="1" spans="1:9">
      <c r="A488" s="244">
        <v>2060902</v>
      </c>
      <c r="B488" s="244" t="s">
        <v>394</v>
      </c>
      <c r="C488" s="248"/>
      <c r="D488" s="249"/>
      <c r="E488" s="243">
        <f t="shared" si="7"/>
        <v>0</v>
      </c>
      <c r="I488" s="254" t="e">
        <v>#N/A</v>
      </c>
    </row>
    <row r="489" ht="25.9" customHeight="1" spans="1:9">
      <c r="A489" s="244">
        <v>2060999</v>
      </c>
      <c r="B489" s="244" t="s">
        <v>395</v>
      </c>
      <c r="C489" s="248"/>
      <c r="D489" s="249"/>
      <c r="E489" s="243">
        <f t="shared" si="7"/>
        <v>0</v>
      </c>
      <c r="I489" s="254" t="e">
        <v>#N/A</v>
      </c>
    </row>
    <row r="490" ht="25.9" customHeight="1" spans="1:9">
      <c r="A490" s="244">
        <v>20699</v>
      </c>
      <c r="B490" s="245" t="s">
        <v>396</v>
      </c>
      <c r="C490" s="246">
        <f>SUM(C491:C494)</f>
        <v>20</v>
      </c>
      <c r="D490" s="246">
        <v>15</v>
      </c>
      <c r="E490" s="243">
        <f t="shared" si="7"/>
        <v>-5</v>
      </c>
      <c r="I490" s="254" t="e">
        <v>#N/A</v>
      </c>
    </row>
    <row r="491" ht="25.9" customHeight="1" spans="1:9">
      <c r="A491" s="244">
        <v>2069901</v>
      </c>
      <c r="B491" s="244" t="s">
        <v>397</v>
      </c>
      <c r="C491" s="248"/>
      <c r="D491" s="249"/>
      <c r="E491" s="243">
        <f t="shared" si="7"/>
        <v>0</v>
      </c>
      <c r="I491" s="254" t="e">
        <v>#N/A</v>
      </c>
    </row>
    <row r="492" ht="25.9" customHeight="1" spans="1:9">
      <c r="A492" s="244">
        <v>2069902</v>
      </c>
      <c r="B492" s="244" t="s">
        <v>398</v>
      </c>
      <c r="C492" s="248"/>
      <c r="D492" s="249"/>
      <c r="E492" s="243">
        <f t="shared" si="7"/>
        <v>0</v>
      </c>
      <c r="I492" s="254" t="e">
        <v>#N/A</v>
      </c>
    </row>
    <row r="493" ht="25.9" customHeight="1" spans="1:9">
      <c r="A493" s="244">
        <v>2069903</v>
      </c>
      <c r="B493" s="244" t="s">
        <v>399</v>
      </c>
      <c r="C493" s="248"/>
      <c r="D493" s="249"/>
      <c r="E493" s="243">
        <f t="shared" si="7"/>
        <v>0</v>
      </c>
      <c r="I493" s="254" t="e">
        <v>#N/A</v>
      </c>
    </row>
    <row r="494" ht="25.9" customHeight="1" spans="1:9">
      <c r="A494" s="244">
        <v>2069999</v>
      </c>
      <c r="B494" s="244" t="s">
        <v>400</v>
      </c>
      <c r="C494" s="248">
        <v>20</v>
      </c>
      <c r="D494" s="249">
        <v>15</v>
      </c>
      <c r="E494" s="243">
        <f t="shared" si="7"/>
        <v>-5</v>
      </c>
      <c r="I494" s="255">
        <v>20</v>
      </c>
    </row>
    <row r="495" ht="25.9" customHeight="1" spans="1:9">
      <c r="A495" s="244">
        <v>207</v>
      </c>
      <c r="B495" s="245" t="s">
        <v>401</v>
      </c>
      <c r="C495" s="246">
        <f>SUM(C496,C512,C520,C531,C540,C548)</f>
        <v>2760</v>
      </c>
      <c r="D495" s="246">
        <v>3068</v>
      </c>
      <c r="E495" s="243">
        <f t="shared" si="7"/>
        <v>308</v>
      </c>
      <c r="I495" s="254" t="e">
        <v>#N/A</v>
      </c>
    </row>
    <row r="496" ht="25.9" customHeight="1" spans="1:9">
      <c r="A496" s="244">
        <v>20701</v>
      </c>
      <c r="B496" s="245" t="s">
        <v>402</v>
      </c>
      <c r="C496" s="246">
        <f>SUM(C497:C511)</f>
        <v>2013</v>
      </c>
      <c r="D496" s="246">
        <v>2224</v>
      </c>
      <c r="E496" s="243">
        <f t="shared" si="7"/>
        <v>211</v>
      </c>
      <c r="I496" s="254" t="e">
        <v>#N/A</v>
      </c>
    </row>
    <row r="497" ht="25.9" customHeight="1" spans="1:9">
      <c r="A497" s="244">
        <v>2070101</v>
      </c>
      <c r="B497" s="244" t="s">
        <v>72</v>
      </c>
      <c r="C497" s="248">
        <v>353</v>
      </c>
      <c r="D497" s="249">
        <v>300</v>
      </c>
      <c r="E497" s="243">
        <f t="shared" si="7"/>
        <v>-53</v>
      </c>
      <c r="I497" s="255">
        <v>352.4162</v>
      </c>
    </row>
    <row r="498" ht="25.9" customHeight="1" spans="1:9">
      <c r="A498" s="244">
        <v>2070102</v>
      </c>
      <c r="B498" s="244" t="s">
        <v>73</v>
      </c>
      <c r="C498" s="248"/>
      <c r="D498" s="249"/>
      <c r="E498" s="243">
        <f t="shared" si="7"/>
        <v>0</v>
      </c>
      <c r="I498" s="254" t="e">
        <v>#N/A</v>
      </c>
    </row>
    <row r="499" ht="25.9" customHeight="1" spans="1:9">
      <c r="A499" s="244">
        <v>2070103</v>
      </c>
      <c r="B499" s="244" t="s">
        <v>74</v>
      </c>
      <c r="C499" s="248"/>
      <c r="D499" s="249"/>
      <c r="E499" s="243">
        <f t="shared" si="7"/>
        <v>0</v>
      </c>
      <c r="I499" s="254" t="e">
        <v>#N/A</v>
      </c>
    </row>
    <row r="500" ht="25.9" customHeight="1" spans="1:9">
      <c r="A500" s="244">
        <v>2070104</v>
      </c>
      <c r="B500" s="244" t="s">
        <v>403</v>
      </c>
      <c r="C500" s="248">
        <v>143</v>
      </c>
      <c r="D500" s="249">
        <v>124</v>
      </c>
      <c r="E500" s="243">
        <f t="shared" si="7"/>
        <v>-19</v>
      </c>
      <c r="I500" s="255">
        <v>143.0587</v>
      </c>
    </row>
    <row r="501" ht="25.9" customHeight="1" spans="1:9">
      <c r="A501" s="244">
        <v>2070105</v>
      </c>
      <c r="B501" s="244" t="s">
        <v>404</v>
      </c>
      <c r="C501" s="248"/>
      <c r="D501" s="249"/>
      <c r="E501" s="243">
        <f t="shared" si="7"/>
        <v>0</v>
      </c>
      <c r="I501" s="254" t="e">
        <v>#N/A</v>
      </c>
    </row>
    <row r="502" ht="25.9" customHeight="1" spans="1:9">
      <c r="A502" s="244">
        <v>2070106</v>
      </c>
      <c r="B502" s="244" t="s">
        <v>405</v>
      </c>
      <c r="C502" s="248"/>
      <c r="D502" s="249"/>
      <c r="E502" s="243">
        <f t="shared" si="7"/>
        <v>0</v>
      </c>
      <c r="I502" s="254" t="e">
        <v>#N/A</v>
      </c>
    </row>
    <row r="503" ht="25.9" customHeight="1" spans="1:9">
      <c r="A503" s="244">
        <v>2070107</v>
      </c>
      <c r="B503" s="244" t="s">
        <v>406</v>
      </c>
      <c r="C503" s="248"/>
      <c r="D503" s="249"/>
      <c r="E503" s="243">
        <f t="shared" si="7"/>
        <v>0</v>
      </c>
      <c r="I503" s="254" t="e">
        <v>#N/A</v>
      </c>
    </row>
    <row r="504" ht="25.9" customHeight="1" spans="1:9">
      <c r="A504" s="244">
        <v>2070108</v>
      </c>
      <c r="B504" s="244" t="s">
        <v>407</v>
      </c>
      <c r="C504" s="248">
        <v>209</v>
      </c>
      <c r="D504" s="249">
        <v>130</v>
      </c>
      <c r="E504" s="243">
        <f t="shared" si="7"/>
        <v>-79</v>
      </c>
      <c r="I504" s="255">
        <v>208.48</v>
      </c>
    </row>
    <row r="505" ht="25.9" customHeight="1" spans="1:9">
      <c r="A505" s="244">
        <v>2070109</v>
      </c>
      <c r="B505" s="244" t="s">
        <v>408</v>
      </c>
      <c r="C505" s="248">
        <v>344</v>
      </c>
      <c r="D505" s="249">
        <v>300</v>
      </c>
      <c r="E505" s="243">
        <f t="shared" si="7"/>
        <v>-44</v>
      </c>
      <c r="I505" s="255">
        <v>343.9428</v>
      </c>
    </row>
    <row r="506" ht="25.9" customHeight="1" spans="1:9">
      <c r="A506" s="244">
        <v>2070110</v>
      </c>
      <c r="B506" s="244" t="s">
        <v>409</v>
      </c>
      <c r="C506" s="248"/>
      <c r="D506" s="249"/>
      <c r="E506" s="243">
        <f t="shared" si="7"/>
        <v>0</v>
      </c>
      <c r="I506" s="254" t="e">
        <v>#N/A</v>
      </c>
    </row>
    <row r="507" ht="25.9" customHeight="1" spans="1:9">
      <c r="A507" s="244">
        <v>2070111</v>
      </c>
      <c r="B507" s="244" t="s">
        <v>410</v>
      </c>
      <c r="C507" s="248">
        <v>1</v>
      </c>
      <c r="D507" s="249"/>
      <c r="E507" s="243">
        <f t="shared" si="7"/>
        <v>-1</v>
      </c>
      <c r="I507" s="255">
        <v>1.296</v>
      </c>
    </row>
    <row r="508" ht="25.9" customHeight="1" spans="1:9">
      <c r="A508" s="244">
        <v>2070112</v>
      </c>
      <c r="B508" s="244" t="s">
        <v>411</v>
      </c>
      <c r="C508" s="248"/>
      <c r="D508" s="249"/>
      <c r="E508" s="243">
        <f t="shared" si="7"/>
        <v>0</v>
      </c>
      <c r="I508" s="254" t="e">
        <v>#N/A</v>
      </c>
    </row>
    <row r="509" ht="25.9" customHeight="1" spans="1:9">
      <c r="A509" s="244">
        <v>2070113</v>
      </c>
      <c r="B509" s="244" t="s">
        <v>412</v>
      </c>
      <c r="C509" s="248"/>
      <c r="D509" s="249">
        <v>15</v>
      </c>
      <c r="E509" s="243">
        <f t="shared" si="7"/>
        <v>15</v>
      </c>
      <c r="I509" s="254" t="e">
        <v>#N/A</v>
      </c>
    </row>
    <row r="510" ht="25.9" customHeight="1" spans="1:9">
      <c r="A510" s="244">
        <v>2070114</v>
      </c>
      <c r="B510" s="244" t="s">
        <v>413</v>
      </c>
      <c r="C510" s="248"/>
      <c r="D510" s="249"/>
      <c r="E510" s="243">
        <f t="shared" si="7"/>
        <v>0</v>
      </c>
      <c r="I510" s="254" t="e">
        <v>#N/A</v>
      </c>
    </row>
    <row r="511" ht="25.9" customHeight="1" spans="1:9">
      <c r="A511" s="244">
        <v>2070199</v>
      </c>
      <c r="B511" s="244" t="s">
        <v>414</v>
      </c>
      <c r="C511" s="248">
        <v>963</v>
      </c>
      <c r="D511" s="249">
        <v>1355</v>
      </c>
      <c r="E511" s="243">
        <f t="shared" si="7"/>
        <v>392</v>
      </c>
      <c r="I511" s="255">
        <v>963.274</v>
      </c>
    </row>
    <row r="512" ht="25.9" customHeight="1" spans="1:9">
      <c r="A512" s="244">
        <v>20702</v>
      </c>
      <c r="B512" s="245" t="s">
        <v>415</v>
      </c>
      <c r="C512" s="246">
        <f>SUM(C513:C519)</f>
        <v>87</v>
      </c>
      <c r="D512" s="246">
        <v>89</v>
      </c>
      <c r="E512" s="243">
        <f t="shared" si="7"/>
        <v>2</v>
      </c>
      <c r="I512" s="254" t="e">
        <v>#N/A</v>
      </c>
    </row>
    <row r="513" ht="25.9" customHeight="1" spans="1:9">
      <c r="A513" s="244">
        <v>2070201</v>
      </c>
      <c r="B513" s="244" t="s">
        <v>72</v>
      </c>
      <c r="C513" s="248"/>
      <c r="D513" s="249"/>
      <c r="E513" s="243">
        <f t="shared" si="7"/>
        <v>0</v>
      </c>
      <c r="I513" s="254" t="e">
        <v>#N/A</v>
      </c>
    </row>
    <row r="514" ht="25.9" customHeight="1" spans="1:9">
      <c r="A514" s="244">
        <v>2070202</v>
      </c>
      <c r="B514" s="244" t="s">
        <v>73</v>
      </c>
      <c r="C514" s="248"/>
      <c r="D514" s="249"/>
      <c r="E514" s="243">
        <f t="shared" si="7"/>
        <v>0</v>
      </c>
      <c r="I514" s="254" t="e">
        <v>#N/A</v>
      </c>
    </row>
    <row r="515" ht="25.9" customHeight="1" spans="1:9">
      <c r="A515" s="244">
        <v>2070203</v>
      </c>
      <c r="B515" s="244" t="s">
        <v>74</v>
      </c>
      <c r="C515" s="248"/>
      <c r="D515" s="249"/>
      <c r="E515" s="243">
        <f t="shared" si="7"/>
        <v>0</v>
      </c>
      <c r="I515" s="254" t="e">
        <v>#N/A</v>
      </c>
    </row>
    <row r="516" ht="25.9" customHeight="1" spans="1:9">
      <c r="A516" s="244">
        <v>2070204</v>
      </c>
      <c r="B516" s="244" t="s">
        <v>416</v>
      </c>
      <c r="C516" s="248"/>
      <c r="D516" s="249">
        <v>14</v>
      </c>
      <c r="E516" s="243">
        <f t="shared" si="7"/>
        <v>14</v>
      </c>
      <c r="I516" s="254" t="e">
        <v>#N/A</v>
      </c>
    </row>
    <row r="517" ht="25.9" customHeight="1" spans="1:9">
      <c r="A517" s="244">
        <v>2070205</v>
      </c>
      <c r="B517" s="244" t="s">
        <v>417</v>
      </c>
      <c r="C517" s="248">
        <v>87</v>
      </c>
      <c r="D517" s="249">
        <v>60</v>
      </c>
      <c r="E517" s="243">
        <f t="shared" si="7"/>
        <v>-27</v>
      </c>
      <c r="I517" s="255">
        <v>86.8313</v>
      </c>
    </row>
    <row r="518" ht="25.9" customHeight="1" spans="1:9">
      <c r="A518" s="244">
        <v>2070206</v>
      </c>
      <c r="B518" s="244" t="s">
        <v>418</v>
      </c>
      <c r="C518" s="248"/>
      <c r="D518" s="249"/>
      <c r="E518" s="243">
        <f t="shared" ref="E518:E581" si="8">D518-C518</f>
        <v>0</v>
      </c>
      <c r="I518" s="254" t="e">
        <v>#N/A</v>
      </c>
    </row>
    <row r="519" ht="25" customHeight="1" spans="1:9">
      <c r="A519" s="244">
        <v>2070299</v>
      </c>
      <c r="B519" s="244" t="s">
        <v>419</v>
      </c>
      <c r="C519" s="248"/>
      <c r="D519" s="249">
        <v>15</v>
      </c>
      <c r="E519" s="243">
        <f t="shared" si="8"/>
        <v>15</v>
      </c>
      <c r="I519" s="254" t="e">
        <v>#N/A</v>
      </c>
    </row>
    <row r="520" ht="25.9" customHeight="1" spans="1:9">
      <c r="A520" s="244">
        <v>20703</v>
      </c>
      <c r="B520" s="245" t="s">
        <v>420</v>
      </c>
      <c r="C520" s="246">
        <f>SUM(C521:C530)</f>
        <v>106</v>
      </c>
      <c r="D520" s="246">
        <v>107</v>
      </c>
      <c r="E520" s="243">
        <f t="shared" si="8"/>
        <v>1</v>
      </c>
      <c r="I520" s="254" t="e">
        <v>#N/A</v>
      </c>
    </row>
    <row r="521" ht="25.9" customHeight="1" spans="1:9">
      <c r="A521" s="244">
        <v>2070301</v>
      </c>
      <c r="B521" s="244" t="s">
        <v>72</v>
      </c>
      <c r="C521" s="248"/>
      <c r="D521" s="249"/>
      <c r="E521" s="243">
        <f t="shared" si="8"/>
        <v>0</v>
      </c>
      <c r="I521" s="254" t="e">
        <v>#N/A</v>
      </c>
    </row>
    <row r="522" ht="25.9" customHeight="1" spans="1:9">
      <c r="A522" s="244">
        <v>2070302</v>
      </c>
      <c r="B522" s="244" t="s">
        <v>73</v>
      </c>
      <c r="C522" s="248"/>
      <c r="D522" s="249"/>
      <c r="E522" s="243">
        <f t="shared" si="8"/>
        <v>0</v>
      </c>
      <c r="I522" s="254" t="e">
        <v>#N/A</v>
      </c>
    </row>
    <row r="523" ht="25.9" customHeight="1" spans="1:9">
      <c r="A523" s="244">
        <v>2070303</v>
      </c>
      <c r="B523" s="244" t="s">
        <v>74</v>
      </c>
      <c r="C523" s="248"/>
      <c r="D523" s="249"/>
      <c r="E523" s="243">
        <f t="shared" si="8"/>
        <v>0</v>
      </c>
      <c r="I523" s="254" t="e">
        <v>#N/A</v>
      </c>
    </row>
    <row r="524" ht="25.9" customHeight="1" spans="1:9">
      <c r="A524" s="244">
        <v>2070304</v>
      </c>
      <c r="B524" s="244" t="s">
        <v>421</v>
      </c>
      <c r="C524" s="248">
        <v>1</v>
      </c>
      <c r="D524" s="249"/>
      <c r="E524" s="243">
        <f t="shared" si="8"/>
        <v>-1</v>
      </c>
      <c r="I524" s="255">
        <v>1.296</v>
      </c>
    </row>
    <row r="525" ht="25.9" customHeight="1" spans="1:9">
      <c r="A525" s="244">
        <v>2070305</v>
      </c>
      <c r="B525" s="244" t="s">
        <v>422</v>
      </c>
      <c r="C525" s="248">
        <v>83</v>
      </c>
      <c r="D525" s="249">
        <v>66</v>
      </c>
      <c r="E525" s="243">
        <f t="shared" si="8"/>
        <v>-17</v>
      </c>
      <c r="I525" s="255">
        <v>83.2</v>
      </c>
    </row>
    <row r="526" ht="25.9" customHeight="1" spans="1:9">
      <c r="A526" s="244">
        <v>2070306</v>
      </c>
      <c r="B526" s="244" t="s">
        <v>423</v>
      </c>
      <c r="C526" s="248"/>
      <c r="D526" s="249"/>
      <c r="E526" s="243">
        <f t="shared" si="8"/>
        <v>0</v>
      </c>
      <c r="I526" s="254" t="e">
        <v>#N/A</v>
      </c>
    </row>
    <row r="527" ht="25.9" customHeight="1" spans="1:9">
      <c r="A527" s="244">
        <v>2070307</v>
      </c>
      <c r="B527" s="244" t="s">
        <v>424</v>
      </c>
      <c r="C527" s="248"/>
      <c r="D527" s="249">
        <v>1</v>
      </c>
      <c r="E527" s="243">
        <f t="shared" si="8"/>
        <v>1</v>
      </c>
      <c r="I527" s="255">
        <v>0.198934</v>
      </c>
    </row>
    <row r="528" ht="25.9" customHeight="1" spans="1:9">
      <c r="A528" s="244">
        <v>2070308</v>
      </c>
      <c r="B528" s="244" t="s">
        <v>425</v>
      </c>
      <c r="C528" s="248">
        <v>1</v>
      </c>
      <c r="D528" s="249"/>
      <c r="E528" s="243">
        <f t="shared" si="8"/>
        <v>-1</v>
      </c>
      <c r="I528" s="255">
        <v>1.296</v>
      </c>
    </row>
    <row r="529" ht="25.9" customHeight="1" spans="1:9">
      <c r="A529" s="244">
        <v>2070309</v>
      </c>
      <c r="B529" s="244" t="s">
        <v>426</v>
      </c>
      <c r="C529" s="248"/>
      <c r="D529" s="249"/>
      <c r="E529" s="243">
        <f t="shared" si="8"/>
        <v>0</v>
      </c>
      <c r="I529" s="254" t="e">
        <v>#N/A</v>
      </c>
    </row>
    <row r="530" ht="25.9" customHeight="1" spans="1:9">
      <c r="A530" s="244">
        <v>2070399</v>
      </c>
      <c r="B530" s="244" t="s">
        <v>427</v>
      </c>
      <c r="C530" s="248">
        <v>21</v>
      </c>
      <c r="D530" s="249">
        <v>40</v>
      </c>
      <c r="E530" s="243">
        <f t="shared" si="8"/>
        <v>19</v>
      </c>
      <c r="I530" s="255">
        <v>21</v>
      </c>
    </row>
    <row r="531" ht="25.9" customHeight="1" spans="1:9">
      <c r="A531" s="244">
        <v>20706</v>
      </c>
      <c r="B531" s="245" t="s">
        <v>428</v>
      </c>
      <c r="C531" s="246">
        <f>SUM(C532:C539)</f>
        <v>0</v>
      </c>
      <c r="D531" s="246"/>
      <c r="E531" s="243">
        <f t="shared" si="8"/>
        <v>0</v>
      </c>
      <c r="I531" s="254" t="e">
        <v>#N/A</v>
      </c>
    </row>
    <row r="532" ht="25.9" customHeight="1" spans="1:9">
      <c r="A532" s="244">
        <v>2070601</v>
      </c>
      <c r="B532" s="244" t="s">
        <v>72</v>
      </c>
      <c r="C532" s="248"/>
      <c r="D532" s="249"/>
      <c r="E532" s="243">
        <f t="shared" si="8"/>
        <v>0</v>
      </c>
      <c r="I532" s="254" t="e">
        <v>#N/A</v>
      </c>
    </row>
    <row r="533" ht="25.9" customHeight="1" spans="1:9">
      <c r="A533" s="244">
        <v>2070602</v>
      </c>
      <c r="B533" s="244" t="s">
        <v>73</v>
      </c>
      <c r="C533" s="248"/>
      <c r="D533" s="249"/>
      <c r="E533" s="243">
        <f t="shared" si="8"/>
        <v>0</v>
      </c>
      <c r="I533" s="254" t="e">
        <v>#N/A</v>
      </c>
    </row>
    <row r="534" ht="25.9" customHeight="1" spans="1:9">
      <c r="A534" s="244">
        <v>2070603</v>
      </c>
      <c r="B534" s="244" t="s">
        <v>74</v>
      </c>
      <c r="C534" s="248"/>
      <c r="D534" s="249"/>
      <c r="E534" s="243">
        <f t="shared" si="8"/>
        <v>0</v>
      </c>
      <c r="I534" s="254" t="e">
        <v>#N/A</v>
      </c>
    </row>
    <row r="535" ht="25.9" customHeight="1" spans="1:9">
      <c r="A535" s="244">
        <v>2070604</v>
      </c>
      <c r="B535" s="244" t="s">
        <v>429</v>
      </c>
      <c r="C535" s="248"/>
      <c r="D535" s="249"/>
      <c r="E535" s="243">
        <f t="shared" si="8"/>
        <v>0</v>
      </c>
      <c r="I535" s="254" t="e">
        <v>#N/A</v>
      </c>
    </row>
    <row r="536" ht="25.9" customHeight="1" spans="1:9">
      <c r="A536" s="244">
        <v>2070605</v>
      </c>
      <c r="B536" s="244" t="s">
        <v>430</v>
      </c>
      <c r="C536" s="248"/>
      <c r="D536" s="249"/>
      <c r="E536" s="243">
        <f t="shared" si="8"/>
        <v>0</v>
      </c>
      <c r="I536" s="254" t="e">
        <v>#N/A</v>
      </c>
    </row>
    <row r="537" ht="25.9" customHeight="1" spans="1:9">
      <c r="A537" s="244">
        <v>2070606</v>
      </c>
      <c r="B537" s="244" t="s">
        <v>431</v>
      </c>
      <c r="C537" s="248"/>
      <c r="D537" s="249"/>
      <c r="E537" s="243">
        <f t="shared" si="8"/>
        <v>0</v>
      </c>
      <c r="I537" s="254" t="e">
        <v>#N/A</v>
      </c>
    </row>
    <row r="538" ht="25.9" customHeight="1" spans="1:9">
      <c r="A538" s="244">
        <v>2070607</v>
      </c>
      <c r="B538" s="244" t="s">
        <v>432</v>
      </c>
      <c r="C538" s="248"/>
      <c r="D538" s="249"/>
      <c r="E538" s="243">
        <f t="shared" si="8"/>
        <v>0</v>
      </c>
      <c r="I538" s="254" t="e">
        <v>#N/A</v>
      </c>
    </row>
    <row r="539" ht="25.9" customHeight="1" spans="1:9">
      <c r="A539" s="244">
        <v>2070699</v>
      </c>
      <c r="B539" s="244" t="s">
        <v>433</v>
      </c>
      <c r="C539" s="248"/>
      <c r="D539" s="249"/>
      <c r="E539" s="243">
        <f t="shared" si="8"/>
        <v>0</v>
      </c>
      <c r="I539" s="254" t="e">
        <v>#N/A</v>
      </c>
    </row>
    <row r="540" ht="25.9" customHeight="1" spans="1:9">
      <c r="A540" s="244">
        <v>20708</v>
      </c>
      <c r="B540" s="245" t="s">
        <v>434</v>
      </c>
      <c r="C540" s="246">
        <f>SUM(C541:C547)</f>
        <v>494</v>
      </c>
      <c r="D540" s="246">
        <v>476</v>
      </c>
      <c r="E540" s="243">
        <f t="shared" si="8"/>
        <v>-18</v>
      </c>
      <c r="I540" s="254" t="e">
        <v>#N/A</v>
      </c>
    </row>
    <row r="541" ht="25.9" customHeight="1" spans="1:9">
      <c r="A541" s="244">
        <v>2070801</v>
      </c>
      <c r="B541" s="244" t="s">
        <v>72</v>
      </c>
      <c r="C541" s="248"/>
      <c r="D541" s="249"/>
      <c r="E541" s="243">
        <f t="shared" si="8"/>
        <v>0</v>
      </c>
      <c r="I541" s="254" t="e">
        <v>#N/A</v>
      </c>
    </row>
    <row r="542" ht="25.9" customHeight="1" spans="1:9">
      <c r="A542" s="244">
        <v>2070802</v>
      </c>
      <c r="B542" s="244" t="s">
        <v>73</v>
      </c>
      <c r="C542" s="248"/>
      <c r="D542" s="249"/>
      <c r="E542" s="243">
        <f t="shared" si="8"/>
        <v>0</v>
      </c>
      <c r="I542" s="254" t="e">
        <v>#N/A</v>
      </c>
    </row>
    <row r="543" ht="25.9" customHeight="1" spans="1:9">
      <c r="A543" s="244">
        <v>2070803</v>
      </c>
      <c r="B543" s="244" t="s">
        <v>74</v>
      </c>
      <c r="C543" s="248"/>
      <c r="D543" s="249"/>
      <c r="E543" s="243">
        <f t="shared" si="8"/>
        <v>0</v>
      </c>
      <c r="I543" s="254" t="e">
        <v>#N/A</v>
      </c>
    </row>
    <row r="544" ht="25.9" customHeight="1" spans="1:9">
      <c r="A544" s="244">
        <v>2070806</v>
      </c>
      <c r="B544" s="244" t="s">
        <v>435</v>
      </c>
      <c r="C544" s="248"/>
      <c r="D544" s="249"/>
      <c r="E544" s="243">
        <f t="shared" si="8"/>
        <v>0</v>
      </c>
      <c r="I544" s="254" t="e">
        <v>#N/A</v>
      </c>
    </row>
    <row r="545" ht="25.9" customHeight="1" spans="1:9">
      <c r="A545" s="244">
        <v>2070807</v>
      </c>
      <c r="B545" s="244" t="s">
        <v>436</v>
      </c>
      <c r="C545" s="248"/>
      <c r="D545" s="249"/>
      <c r="E545" s="243">
        <f t="shared" si="8"/>
        <v>0</v>
      </c>
      <c r="I545" s="254" t="e">
        <v>#N/A</v>
      </c>
    </row>
    <row r="546" ht="25.9" customHeight="1" spans="1:9">
      <c r="A546" s="244">
        <v>2070808</v>
      </c>
      <c r="B546" s="244" t="s">
        <v>437</v>
      </c>
      <c r="C546" s="248">
        <v>455</v>
      </c>
      <c r="D546" s="249">
        <v>430</v>
      </c>
      <c r="E546" s="243">
        <f t="shared" si="8"/>
        <v>-25</v>
      </c>
      <c r="I546" s="255">
        <v>455.175</v>
      </c>
    </row>
    <row r="547" ht="25.9" customHeight="1" spans="1:9">
      <c r="A547" s="244">
        <v>2070899</v>
      </c>
      <c r="B547" s="244" t="s">
        <v>438</v>
      </c>
      <c r="C547" s="248">
        <v>39</v>
      </c>
      <c r="D547" s="249">
        <v>46</v>
      </c>
      <c r="E547" s="243">
        <f t="shared" si="8"/>
        <v>7</v>
      </c>
      <c r="I547" s="255">
        <v>38.73</v>
      </c>
    </row>
    <row r="548" ht="25.9" customHeight="1" spans="1:9">
      <c r="A548" s="244">
        <v>20799</v>
      </c>
      <c r="B548" s="245" t="s">
        <v>439</v>
      </c>
      <c r="C548" s="246">
        <f>SUM(C549:C551)</f>
        <v>60</v>
      </c>
      <c r="D548" s="246">
        <v>172</v>
      </c>
      <c r="E548" s="243">
        <f t="shared" si="8"/>
        <v>112</v>
      </c>
      <c r="I548" s="254" t="e">
        <v>#N/A</v>
      </c>
    </row>
    <row r="549" ht="25.9" customHeight="1" spans="1:9">
      <c r="A549" s="244">
        <v>2079902</v>
      </c>
      <c r="B549" s="244" t="s">
        <v>440</v>
      </c>
      <c r="C549" s="248"/>
      <c r="D549" s="249"/>
      <c r="E549" s="243">
        <f t="shared" si="8"/>
        <v>0</v>
      </c>
      <c r="I549" s="254" t="e">
        <v>#N/A</v>
      </c>
    </row>
    <row r="550" ht="25.9" customHeight="1" spans="1:9">
      <c r="A550" s="244">
        <v>2079903</v>
      </c>
      <c r="B550" s="244" t="s">
        <v>441</v>
      </c>
      <c r="C550" s="248"/>
      <c r="D550" s="249"/>
      <c r="E550" s="243">
        <f t="shared" si="8"/>
        <v>0</v>
      </c>
      <c r="I550" s="254" t="e">
        <v>#N/A</v>
      </c>
    </row>
    <row r="551" ht="25.9" customHeight="1" spans="1:9">
      <c r="A551" s="244">
        <v>2079999</v>
      </c>
      <c r="B551" s="244" t="s">
        <v>442</v>
      </c>
      <c r="C551" s="248">
        <v>60</v>
      </c>
      <c r="D551" s="249">
        <v>172</v>
      </c>
      <c r="E551" s="243">
        <f t="shared" si="8"/>
        <v>112</v>
      </c>
      <c r="I551" s="255">
        <v>59.42</v>
      </c>
    </row>
    <row r="552" ht="25.9" customHeight="1" spans="1:9">
      <c r="A552" s="244">
        <v>208</v>
      </c>
      <c r="B552" s="245" t="s">
        <v>443</v>
      </c>
      <c r="C552" s="246">
        <f>SUM(C553,C572,C580,C582,C591,C595,C605,C614,C621,C629,C638,C643,C646,C649,C652,C655,C658,C662,C666,C674,C677)</f>
        <v>36105</v>
      </c>
      <c r="D552" s="246">
        <v>33478</v>
      </c>
      <c r="E552" s="243">
        <f t="shared" si="8"/>
        <v>-2627</v>
      </c>
      <c r="I552" s="254" t="e">
        <v>#N/A</v>
      </c>
    </row>
    <row r="553" ht="25.9" customHeight="1" spans="1:9">
      <c r="A553" s="244">
        <v>20801</v>
      </c>
      <c r="B553" s="245" t="s">
        <v>444</v>
      </c>
      <c r="C553" s="246">
        <f>SUM(C554:C571)</f>
        <v>1284</v>
      </c>
      <c r="D553" s="246">
        <v>1130</v>
      </c>
      <c r="E553" s="243">
        <f t="shared" si="8"/>
        <v>-154</v>
      </c>
      <c r="I553" s="254" t="e">
        <v>#N/A</v>
      </c>
    </row>
    <row r="554" ht="25.9" customHeight="1" spans="1:9">
      <c r="A554" s="244">
        <v>2080101</v>
      </c>
      <c r="B554" s="244" t="s">
        <v>72</v>
      </c>
      <c r="C554" s="248">
        <v>767</v>
      </c>
      <c r="D554" s="249">
        <v>780</v>
      </c>
      <c r="E554" s="243">
        <f t="shared" si="8"/>
        <v>13</v>
      </c>
      <c r="I554" s="255">
        <v>767.14324</v>
      </c>
    </row>
    <row r="555" ht="25.9" customHeight="1" spans="1:9">
      <c r="A555" s="244">
        <v>2080102</v>
      </c>
      <c r="B555" s="244" t="s">
        <v>73</v>
      </c>
      <c r="C555" s="248"/>
      <c r="D555" s="249"/>
      <c r="E555" s="243">
        <f t="shared" si="8"/>
        <v>0</v>
      </c>
      <c r="I555" s="254" t="e">
        <v>#N/A</v>
      </c>
    </row>
    <row r="556" ht="25.9" customHeight="1" spans="1:9">
      <c r="A556" s="244">
        <v>2080103</v>
      </c>
      <c r="B556" s="244" t="s">
        <v>74</v>
      </c>
      <c r="C556" s="248"/>
      <c r="D556" s="249"/>
      <c r="E556" s="243">
        <f t="shared" si="8"/>
        <v>0</v>
      </c>
      <c r="I556" s="254" t="e">
        <v>#N/A</v>
      </c>
    </row>
    <row r="557" ht="25.9" customHeight="1" spans="1:9">
      <c r="A557" s="244">
        <v>2080104</v>
      </c>
      <c r="B557" s="244" t="s">
        <v>445</v>
      </c>
      <c r="C557" s="248">
        <v>14</v>
      </c>
      <c r="D557" s="249">
        <v>6</v>
      </c>
      <c r="E557" s="243">
        <f t="shared" si="8"/>
        <v>-8</v>
      </c>
      <c r="I557" s="255">
        <v>13.829</v>
      </c>
    </row>
    <row r="558" ht="25.9" customHeight="1" spans="1:9">
      <c r="A558" s="244">
        <v>2080105</v>
      </c>
      <c r="B558" s="244" t="s">
        <v>446</v>
      </c>
      <c r="C558" s="248"/>
      <c r="D558" s="249"/>
      <c r="E558" s="243">
        <f t="shared" si="8"/>
        <v>0</v>
      </c>
      <c r="I558" s="254" t="e">
        <v>#N/A</v>
      </c>
    </row>
    <row r="559" ht="25.9" customHeight="1" spans="1:9">
      <c r="A559" s="244">
        <v>2080106</v>
      </c>
      <c r="B559" s="244" t="s">
        <v>447</v>
      </c>
      <c r="C559" s="248"/>
      <c r="D559" s="249"/>
      <c r="E559" s="243">
        <f t="shared" si="8"/>
        <v>0</v>
      </c>
      <c r="I559" s="254" t="e">
        <v>#N/A</v>
      </c>
    </row>
    <row r="560" ht="25.9" customHeight="1" spans="1:9">
      <c r="A560" s="244">
        <v>2080107</v>
      </c>
      <c r="B560" s="244" t="s">
        <v>448</v>
      </c>
      <c r="C560" s="248">
        <v>40</v>
      </c>
      <c r="D560" s="249">
        <v>36</v>
      </c>
      <c r="E560" s="243">
        <f t="shared" si="8"/>
        <v>-4</v>
      </c>
      <c r="I560" s="255">
        <v>40</v>
      </c>
    </row>
    <row r="561" ht="25.9" customHeight="1" spans="1:9">
      <c r="A561" s="244">
        <v>2080108</v>
      </c>
      <c r="B561" s="244" t="s">
        <v>113</v>
      </c>
      <c r="C561" s="248"/>
      <c r="D561" s="249"/>
      <c r="E561" s="243">
        <f t="shared" si="8"/>
        <v>0</v>
      </c>
      <c r="I561" s="254" t="e">
        <v>#N/A</v>
      </c>
    </row>
    <row r="562" ht="25.9" customHeight="1" spans="1:9">
      <c r="A562" s="244">
        <v>2080109</v>
      </c>
      <c r="B562" s="244" t="s">
        <v>449</v>
      </c>
      <c r="C562" s="248"/>
      <c r="D562" s="249"/>
      <c r="E562" s="243">
        <f t="shared" si="8"/>
        <v>0</v>
      </c>
      <c r="I562" s="254" t="e">
        <v>#N/A</v>
      </c>
    </row>
    <row r="563" ht="25.9" customHeight="1" spans="1:9">
      <c r="A563" s="244">
        <v>2080110</v>
      </c>
      <c r="B563" s="244" t="s">
        <v>450</v>
      </c>
      <c r="C563" s="248">
        <v>103</v>
      </c>
      <c r="D563" s="249">
        <v>1</v>
      </c>
      <c r="E563" s="243">
        <f t="shared" si="8"/>
        <v>-102</v>
      </c>
      <c r="I563" s="255">
        <v>103.24</v>
      </c>
    </row>
    <row r="564" ht="25.9" customHeight="1" spans="1:9">
      <c r="A564" s="244">
        <v>2080111</v>
      </c>
      <c r="B564" s="244" t="s">
        <v>451</v>
      </c>
      <c r="C564" s="248"/>
      <c r="D564" s="249"/>
      <c r="E564" s="243">
        <f t="shared" si="8"/>
        <v>0</v>
      </c>
      <c r="I564" s="254" t="e">
        <v>#N/A</v>
      </c>
    </row>
    <row r="565" ht="25.9" customHeight="1" spans="1:9">
      <c r="A565" s="244">
        <v>2080112</v>
      </c>
      <c r="B565" s="244" t="s">
        <v>452</v>
      </c>
      <c r="C565" s="248">
        <v>4</v>
      </c>
      <c r="D565" s="249">
        <v>2</v>
      </c>
      <c r="E565" s="243">
        <f t="shared" si="8"/>
        <v>-2</v>
      </c>
      <c r="I565" s="255">
        <v>3.96</v>
      </c>
    </row>
    <row r="566" ht="25.9" customHeight="1" spans="1:9">
      <c r="A566" s="244">
        <v>2080113</v>
      </c>
      <c r="B566" s="244" t="s">
        <v>453</v>
      </c>
      <c r="C566" s="248"/>
      <c r="D566" s="249"/>
      <c r="E566" s="243">
        <f t="shared" si="8"/>
        <v>0</v>
      </c>
      <c r="I566" s="254" t="e">
        <v>#N/A</v>
      </c>
    </row>
    <row r="567" ht="25.9" customHeight="1" spans="1:9">
      <c r="A567" s="244">
        <v>2080114</v>
      </c>
      <c r="B567" s="244" t="s">
        <v>454</v>
      </c>
      <c r="C567" s="248"/>
      <c r="D567" s="249"/>
      <c r="E567" s="243">
        <f t="shared" si="8"/>
        <v>0</v>
      </c>
      <c r="I567" s="254" t="e">
        <v>#N/A</v>
      </c>
    </row>
    <row r="568" ht="25.9" customHeight="1" spans="1:9">
      <c r="A568" s="244">
        <v>2080115</v>
      </c>
      <c r="B568" s="244" t="s">
        <v>455</v>
      </c>
      <c r="C568" s="248"/>
      <c r="D568" s="249"/>
      <c r="E568" s="243">
        <f t="shared" si="8"/>
        <v>0</v>
      </c>
      <c r="I568" s="254" t="e">
        <v>#N/A</v>
      </c>
    </row>
    <row r="569" ht="25.9" customHeight="1" spans="1:9">
      <c r="A569" s="244">
        <v>2080116</v>
      </c>
      <c r="B569" s="244" t="s">
        <v>456</v>
      </c>
      <c r="C569" s="248">
        <v>65</v>
      </c>
      <c r="D569" s="249">
        <v>53</v>
      </c>
      <c r="E569" s="243">
        <f t="shared" si="8"/>
        <v>-12</v>
      </c>
      <c r="I569" s="255">
        <v>65</v>
      </c>
    </row>
    <row r="570" ht="25.9" customHeight="1" spans="1:9">
      <c r="A570" s="244">
        <v>2080150</v>
      </c>
      <c r="B570" s="244" t="s">
        <v>81</v>
      </c>
      <c r="C570" s="248">
        <v>121</v>
      </c>
      <c r="D570" s="249">
        <v>109</v>
      </c>
      <c r="E570" s="243">
        <f t="shared" si="8"/>
        <v>-12</v>
      </c>
      <c r="I570" s="255">
        <v>120.9466</v>
      </c>
    </row>
    <row r="571" ht="25.9" customHeight="1" spans="1:9">
      <c r="A571" s="244">
        <v>2080199</v>
      </c>
      <c r="B571" s="244" t="s">
        <v>457</v>
      </c>
      <c r="C571" s="248">
        <v>170</v>
      </c>
      <c r="D571" s="249">
        <v>143</v>
      </c>
      <c r="E571" s="243">
        <f t="shared" si="8"/>
        <v>-27</v>
      </c>
      <c r="I571" s="255">
        <v>170.00839</v>
      </c>
    </row>
    <row r="572" ht="25.9" customHeight="1" spans="1:9">
      <c r="A572" s="244">
        <v>20802</v>
      </c>
      <c r="B572" s="245" t="s">
        <v>458</v>
      </c>
      <c r="C572" s="246">
        <f>SUM(C573:C579)</f>
        <v>613</v>
      </c>
      <c r="D572" s="246">
        <v>599</v>
      </c>
      <c r="E572" s="243">
        <f t="shared" si="8"/>
        <v>-14</v>
      </c>
      <c r="I572" s="254" t="e">
        <v>#N/A</v>
      </c>
    </row>
    <row r="573" ht="25.9" customHeight="1" spans="1:9">
      <c r="A573" s="244">
        <v>2080201</v>
      </c>
      <c r="B573" s="244" t="s">
        <v>72</v>
      </c>
      <c r="C573" s="248">
        <v>245</v>
      </c>
      <c r="D573" s="249">
        <v>308</v>
      </c>
      <c r="E573" s="243">
        <f t="shared" si="8"/>
        <v>63</v>
      </c>
      <c r="I573" s="255">
        <v>244.7872</v>
      </c>
    </row>
    <row r="574" ht="25.9" customHeight="1" spans="1:9">
      <c r="A574" s="244">
        <v>2080202</v>
      </c>
      <c r="B574" s="244" t="s">
        <v>73</v>
      </c>
      <c r="C574" s="248"/>
      <c r="D574" s="249"/>
      <c r="E574" s="243">
        <f t="shared" si="8"/>
        <v>0</v>
      </c>
      <c r="I574" s="254" t="e">
        <v>#N/A</v>
      </c>
    </row>
    <row r="575" ht="25.9" customHeight="1" spans="1:9">
      <c r="A575" s="244">
        <v>2080203</v>
      </c>
      <c r="B575" s="244" t="s">
        <v>74</v>
      </c>
      <c r="C575" s="248"/>
      <c r="D575" s="249"/>
      <c r="E575" s="243">
        <f t="shared" si="8"/>
        <v>0</v>
      </c>
      <c r="I575" s="254" t="e">
        <v>#N/A</v>
      </c>
    </row>
    <row r="576" ht="25.9" customHeight="1" spans="1:9">
      <c r="A576" s="244">
        <v>2080206</v>
      </c>
      <c r="B576" s="244" t="s">
        <v>459</v>
      </c>
      <c r="C576" s="248"/>
      <c r="D576" s="249"/>
      <c r="E576" s="243">
        <f t="shared" si="8"/>
        <v>0</v>
      </c>
      <c r="I576" s="254" t="e">
        <v>#N/A</v>
      </c>
    </row>
    <row r="577" ht="25.9" customHeight="1" spans="1:9">
      <c r="A577" s="244">
        <v>2080207</v>
      </c>
      <c r="B577" s="244" t="s">
        <v>460</v>
      </c>
      <c r="C577" s="248">
        <v>11</v>
      </c>
      <c r="D577" s="249">
        <v>1</v>
      </c>
      <c r="E577" s="243">
        <f t="shared" si="8"/>
        <v>-10</v>
      </c>
      <c r="I577" s="255">
        <v>10.744</v>
      </c>
    </row>
    <row r="578" ht="25.9" customHeight="1" spans="1:9">
      <c r="A578" s="244">
        <v>2080208</v>
      </c>
      <c r="B578" s="244" t="s">
        <v>461</v>
      </c>
      <c r="C578" s="248">
        <v>2</v>
      </c>
      <c r="D578" s="249">
        <v>1</v>
      </c>
      <c r="E578" s="243">
        <f t="shared" si="8"/>
        <v>-1</v>
      </c>
      <c r="I578" s="255">
        <v>2.412</v>
      </c>
    </row>
    <row r="579" ht="25.9" customHeight="1" spans="1:9">
      <c r="A579" s="244">
        <v>2080299</v>
      </c>
      <c r="B579" s="244" t="s">
        <v>462</v>
      </c>
      <c r="C579" s="248">
        <v>355</v>
      </c>
      <c r="D579" s="249">
        <v>289</v>
      </c>
      <c r="E579" s="243">
        <f t="shared" si="8"/>
        <v>-66</v>
      </c>
      <c r="I579" s="255">
        <v>355.4184</v>
      </c>
    </row>
    <row r="580" ht="25.9" customHeight="1" spans="1:9">
      <c r="A580" s="244">
        <v>20804</v>
      </c>
      <c r="B580" s="245" t="s">
        <v>463</v>
      </c>
      <c r="C580" s="246">
        <f>SUM(C581)</f>
        <v>0</v>
      </c>
      <c r="D580" s="246"/>
      <c r="E580" s="243">
        <f t="shared" si="8"/>
        <v>0</v>
      </c>
      <c r="I580" s="254" t="e">
        <v>#N/A</v>
      </c>
    </row>
    <row r="581" ht="25.9" customHeight="1" spans="1:9">
      <c r="A581" s="244">
        <v>2080402</v>
      </c>
      <c r="B581" s="244" t="s">
        <v>464</v>
      </c>
      <c r="C581" s="248"/>
      <c r="D581" s="249"/>
      <c r="E581" s="243">
        <f t="shared" si="8"/>
        <v>0</v>
      </c>
      <c r="I581" s="254" t="e">
        <v>#N/A</v>
      </c>
    </row>
    <row r="582" ht="25.9" customHeight="1" spans="1:9">
      <c r="A582" s="244">
        <v>20805</v>
      </c>
      <c r="B582" s="245" t="s">
        <v>465</v>
      </c>
      <c r="C582" s="246">
        <f>SUM(C583:C590)</f>
        <v>22079</v>
      </c>
      <c r="D582" s="246">
        <v>19568</v>
      </c>
      <c r="E582" s="243">
        <f t="shared" ref="E582:E645" si="9">D582-C582</f>
        <v>-2511</v>
      </c>
      <c r="I582" s="254" t="e">
        <v>#N/A</v>
      </c>
    </row>
    <row r="583" ht="25.9" customHeight="1" spans="1:9">
      <c r="A583" s="244">
        <v>2080501</v>
      </c>
      <c r="B583" s="244" t="s">
        <v>466</v>
      </c>
      <c r="C583" s="248">
        <f>5129-900</f>
        <v>4229</v>
      </c>
      <c r="D583" s="249">
        <v>3711</v>
      </c>
      <c r="E583" s="243">
        <f t="shared" si="9"/>
        <v>-518</v>
      </c>
      <c r="I583" s="255">
        <v>5129.484621</v>
      </c>
    </row>
    <row r="584" ht="25.9" customHeight="1" spans="1:9">
      <c r="A584" s="244">
        <v>2080502</v>
      </c>
      <c r="B584" s="244" t="s">
        <v>467</v>
      </c>
      <c r="C584" s="248">
        <v>1808</v>
      </c>
      <c r="D584" s="249">
        <v>2013</v>
      </c>
      <c r="E584" s="243">
        <f t="shared" si="9"/>
        <v>205</v>
      </c>
      <c r="I584" s="255">
        <v>1807.9065</v>
      </c>
    </row>
    <row r="585" ht="25.9" customHeight="1" spans="1:9">
      <c r="A585" s="244">
        <v>2080503</v>
      </c>
      <c r="B585" s="244" t="s">
        <v>468</v>
      </c>
      <c r="C585" s="248"/>
      <c r="D585" s="249"/>
      <c r="E585" s="243">
        <f t="shared" si="9"/>
        <v>0</v>
      </c>
      <c r="I585" s="254" t="e">
        <v>#N/A</v>
      </c>
    </row>
    <row r="586" ht="25.9" customHeight="1" spans="1:9">
      <c r="A586" s="244">
        <v>2080505</v>
      </c>
      <c r="B586" s="244" t="s">
        <v>469</v>
      </c>
      <c r="C586" s="248">
        <v>6801</v>
      </c>
      <c r="D586" s="249">
        <v>5571</v>
      </c>
      <c r="E586" s="243">
        <f t="shared" si="9"/>
        <v>-1230</v>
      </c>
      <c r="I586" s="255">
        <v>6801.2949</v>
      </c>
    </row>
    <row r="587" ht="25.9" customHeight="1" spans="1:9">
      <c r="A587" s="244">
        <v>2080506</v>
      </c>
      <c r="B587" s="244" t="s">
        <v>470</v>
      </c>
      <c r="C587" s="248">
        <v>3319</v>
      </c>
      <c r="D587" s="249">
        <v>2710</v>
      </c>
      <c r="E587" s="243">
        <f t="shared" si="9"/>
        <v>-609</v>
      </c>
      <c r="I587" s="255">
        <v>3319.1698</v>
      </c>
    </row>
    <row r="588" ht="25.9" customHeight="1" spans="1:9">
      <c r="A588" s="244">
        <v>2080507</v>
      </c>
      <c r="B588" s="244" t="s">
        <v>471</v>
      </c>
      <c r="C588" s="248">
        <v>5832</v>
      </c>
      <c r="D588" s="249">
        <v>5500</v>
      </c>
      <c r="E588" s="243">
        <f t="shared" si="9"/>
        <v>-332</v>
      </c>
      <c r="I588" s="255">
        <v>5832</v>
      </c>
    </row>
    <row r="589" ht="25.9" customHeight="1" spans="1:9">
      <c r="A589" s="244">
        <v>2080508</v>
      </c>
      <c r="B589" s="244" t="s">
        <v>472</v>
      </c>
      <c r="C589" s="248"/>
      <c r="D589" s="249"/>
      <c r="E589" s="243">
        <f t="shared" si="9"/>
        <v>0</v>
      </c>
      <c r="I589" s="254" t="e">
        <v>#N/A</v>
      </c>
    </row>
    <row r="590" ht="25.9" customHeight="1" spans="1:9">
      <c r="A590" s="244">
        <v>2080599</v>
      </c>
      <c r="B590" s="244" t="s">
        <v>473</v>
      </c>
      <c r="C590" s="248">
        <v>90</v>
      </c>
      <c r="D590" s="249">
        <v>63</v>
      </c>
      <c r="E590" s="243">
        <f t="shared" si="9"/>
        <v>-27</v>
      </c>
      <c r="I590" s="255">
        <v>90.0827</v>
      </c>
    </row>
    <row r="591" ht="25.9" customHeight="1" spans="1:9">
      <c r="A591" s="244">
        <v>20806</v>
      </c>
      <c r="B591" s="245" t="s">
        <v>474</v>
      </c>
      <c r="C591" s="246">
        <f>SUM(C592:C594)</f>
        <v>0</v>
      </c>
      <c r="D591" s="246"/>
      <c r="E591" s="243">
        <f t="shared" si="9"/>
        <v>0</v>
      </c>
      <c r="I591" s="254" t="e">
        <v>#N/A</v>
      </c>
    </row>
    <row r="592" ht="25.9" customHeight="1" spans="1:9">
      <c r="A592" s="244">
        <v>2080601</v>
      </c>
      <c r="B592" s="244" t="s">
        <v>475</v>
      </c>
      <c r="C592" s="248"/>
      <c r="D592" s="249"/>
      <c r="E592" s="243">
        <f t="shared" si="9"/>
        <v>0</v>
      </c>
      <c r="I592" s="254" t="e">
        <v>#N/A</v>
      </c>
    </row>
    <row r="593" ht="25.9" customHeight="1" spans="1:9">
      <c r="A593" s="244">
        <v>2080602</v>
      </c>
      <c r="B593" s="244" t="s">
        <v>476</v>
      </c>
      <c r="C593" s="248"/>
      <c r="D593" s="249"/>
      <c r="E593" s="243">
        <f t="shared" si="9"/>
        <v>0</v>
      </c>
      <c r="I593" s="254" t="e">
        <v>#N/A</v>
      </c>
    </row>
    <row r="594" ht="25.9" customHeight="1" spans="1:9">
      <c r="A594" s="244">
        <v>2080699</v>
      </c>
      <c r="B594" s="244" t="s">
        <v>477</v>
      </c>
      <c r="C594" s="248"/>
      <c r="D594" s="249"/>
      <c r="E594" s="243">
        <f t="shared" si="9"/>
        <v>0</v>
      </c>
      <c r="I594" s="254" t="e">
        <v>#N/A</v>
      </c>
    </row>
    <row r="595" ht="25.9" customHeight="1" spans="1:9">
      <c r="A595" s="244">
        <v>20807</v>
      </c>
      <c r="B595" s="245" t="s">
        <v>478</v>
      </c>
      <c r="C595" s="246">
        <f>SUM(C596:C604)</f>
        <v>285</v>
      </c>
      <c r="D595" s="246">
        <f>D596+D601+D604</f>
        <v>251</v>
      </c>
      <c r="E595" s="243">
        <f t="shared" si="9"/>
        <v>-34</v>
      </c>
      <c r="I595" s="254" t="e">
        <v>#N/A</v>
      </c>
    </row>
    <row r="596" ht="25.9" customHeight="1" spans="1:9">
      <c r="A596" s="244">
        <v>2080701</v>
      </c>
      <c r="B596" s="244" t="s">
        <v>479</v>
      </c>
      <c r="C596" s="248">
        <v>169</v>
      </c>
      <c r="D596" s="249">
        <v>201</v>
      </c>
      <c r="E596" s="243">
        <f t="shared" si="9"/>
        <v>32</v>
      </c>
      <c r="I596" s="255">
        <v>169.240758</v>
      </c>
    </row>
    <row r="597" ht="25.9" customHeight="1" spans="1:9">
      <c r="A597" s="244">
        <v>2080702</v>
      </c>
      <c r="B597" s="244" t="s">
        <v>480</v>
      </c>
      <c r="C597" s="248"/>
      <c r="D597" s="249"/>
      <c r="E597" s="243">
        <f t="shared" si="9"/>
        <v>0</v>
      </c>
      <c r="I597" s="254" t="e">
        <v>#N/A</v>
      </c>
    </row>
    <row r="598" ht="25.9" customHeight="1" spans="1:9">
      <c r="A598" s="244">
        <v>2080704</v>
      </c>
      <c r="B598" s="244" t="s">
        <v>481</v>
      </c>
      <c r="C598" s="248"/>
      <c r="D598" s="249"/>
      <c r="E598" s="243">
        <f t="shared" si="9"/>
        <v>0</v>
      </c>
      <c r="I598" s="254" t="e">
        <v>#N/A</v>
      </c>
    </row>
    <row r="599" ht="25.9" customHeight="1" spans="1:9">
      <c r="A599" s="244">
        <v>2080705</v>
      </c>
      <c r="B599" s="244" t="s">
        <v>482</v>
      </c>
      <c r="C599" s="248"/>
      <c r="D599" s="249"/>
      <c r="E599" s="243">
        <f t="shared" si="9"/>
        <v>0</v>
      </c>
      <c r="I599" s="254" t="e">
        <v>#N/A</v>
      </c>
    </row>
    <row r="600" ht="25.9" customHeight="1" spans="1:9">
      <c r="A600" s="244">
        <v>2080709</v>
      </c>
      <c r="B600" s="244" t="s">
        <v>483</v>
      </c>
      <c r="C600" s="248"/>
      <c r="D600" s="249"/>
      <c r="E600" s="243">
        <f t="shared" si="9"/>
        <v>0</v>
      </c>
      <c r="I600" s="254" t="e">
        <v>#N/A</v>
      </c>
    </row>
    <row r="601" ht="25.9" customHeight="1" spans="1:9">
      <c r="A601" s="244">
        <v>2080711</v>
      </c>
      <c r="B601" s="244" t="s">
        <v>484</v>
      </c>
      <c r="C601" s="248">
        <v>6</v>
      </c>
      <c r="D601" s="249">
        <v>6</v>
      </c>
      <c r="E601" s="243">
        <f t="shared" si="9"/>
        <v>0</v>
      </c>
      <c r="I601" s="255">
        <v>6</v>
      </c>
    </row>
    <row r="602" ht="25.9" customHeight="1" spans="1:9">
      <c r="A602" s="244">
        <v>2080712</v>
      </c>
      <c r="B602" s="244" t="s">
        <v>485</v>
      </c>
      <c r="C602" s="248"/>
      <c r="D602" s="249"/>
      <c r="E602" s="243">
        <f t="shared" si="9"/>
        <v>0</v>
      </c>
      <c r="I602" s="254" t="e">
        <v>#N/A</v>
      </c>
    </row>
    <row r="603" ht="25.9" customHeight="1" spans="1:9">
      <c r="A603" s="244">
        <v>2080713</v>
      </c>
      <c r="B603" s="244" t="s">
        <v>486</v>
      </c>
      <c r="C603" s="248"/>
      <c r="D603" s="249"/>
      <c r="E603" s="243">
        <f t="shared" si="9"/>
        <v>0</v>
      </c>
      <c r="I603" s="254" t="e">
        <v>#N/A</v>
      </c>
    </row>
    <row r="604" ht="25.9" customHeight="1" spans="1:9">
      <c r="A604" s="244">
        <v>2080799</v>
      </c>
      <c r="B604" s="244" t="s">
        <v>487</v>
      </c>
      <c r="C604" s="248">
        <v>110</v>
      </c>
      <c r="D604" s="249">
        <v>44</v>
      </c>
      <c r="E604" s="243">
        <f t="shared" si="9"/>
        <v>-66</v>
      </c>
      <c r="I604" s="255">
        <v>110</v>
      </c>
    </row>
    <row r="605" ht="25.9" customHeight="1" spans="1:9">
      <c r="A605" s="244">
        <v>20808</v>
      </c>
      <c r="B605" s="245" t="s">
        <v>488</v>
      </c>
      <c r="C605" s="246">
        <f>SUM(C606:C613)</f>
        <v>1951</v>
      </c>
      <c r="D605" s="246">
        <v>1869</v>
      </c>
      <c r="E605" s="243">
        <f t="shared" si="9"/>
        <v>-82</v>
      </c>
      <c r="I605" s="254" t="e">
        <v>#N/A</v>
      </c>
    </row>
    <row r="606" ht="25.9" customHeight="1" spans="1:9">
      <c r="A606" s="244">
        <v>2080801</v>
      </c>
      <c r="B606" s="244" t="s">
        <v>489</v>
      </c>
      <c r="C606" s="248">
        <f>79+900</f>
        <v>979</v>
      </c>
      <c r="D606" s="249">
        <v>1181</v>
      </c>
      <c r="E606" s="243">
        <f t="shared" si="9"/>
        <v>202</v>
      </c>
      <c r="I606" s="255">
        <v>78.98726</v>
      </c>
    </row>
    <row r="607" ht="25.9" customHeight="1" spans="1:9">
      <c r="A607" s="244">
        <v>2080802</v>
      </c>
      <c r="B607" s="244" t="s">
        <v>490</v>
      </c>
      <c r="C607" s="248"/>
      <c r="D607" s="249"/>
      <c r="E607" s="243">
        <f t="shared" si="9"/>
        <v>0</v>
      </c>
      <c r="I607" s="254" t="e">
        <v>#N/A</v>
      </c>
    </row>
    <row r="608" ht="25.9" customHeight="1" spans="1:9">
      <c r="A608" s="244">
        <v>2080803</v>
      </c>
      <c r="B608" s="244" t="s">
        <v>491</v>
      </c>
      <c r="C608" s="248">
        <v>95</v>
      </c>
      <c r="D608" s="249"/>
      <c r="E608" s="243">
        <f t="shared" si="9"/>
        <v>-95</v>
      </c>
      <c r="I608" s="255">
        <v>95</v>
      </c>
    </row>
    <row r="609" ht="25.9" customHeight="1" spans="1:9">
      <c r="A609" s="244">
        <v>2080805</v>
      </c>
      <c r="B609" s="244" t="s">
        <v>492</v>
      </c>
      <c r="C609" s="248">
        <v>170</v>
      </c>
      <c r="D609" s="249">
        <v>164</v>
      </c>
      <c r="E609" s="243">
        <f t="shared" si="9"/>
        <v>-6</v>
      </c>
      <c r="I609" s="255">
        <v>170</v>
      </c>
    </row>
    <row r="610" ht="25.9" customHeight="1" spans="1:9">
      <c r="A610" s="244">
        <v>2080806</v>
      </c>
      <c r="B610" s="244" t="s">
        <v>493</v>
      </c>
      <c r="C610" s="248"/>
      <c r="D610" s="249"/>
      <c r="E610" s="243">
        <f t="shared" si="9"/>
        <v>0</v>
      </c>
      <c r="I610" s="254" t="e">
        <v>#N/A</v>
      </c>
    </row>
    <row r="611" ht="25.9" customHeight="1" spans="1:9">
      <c r="A611" s="244">
        <v>2080807</v>
      </c>
      <c r="B611" s="244" t="s">
        <v>494</v>
      </c>
      <c r="C611" s="248"/>
      <c r="D611" s="249"/>
      <c r="E611" s="243">
        <f t="shared" si="9"/>
        <v>0</v>
      </c>
      <c r="I611" s="254" t="e">
        <v>#N/A</v>
      </c>
    </row>
    <row r="612" ht="25.9" customHeight="1" spans="1:9">
      <c r="A612" s="244">
        <v>2080808</v>
      </c>
      <c r="B612" s="244" t="s">
        <v>495</v>
      </c>
      <c r="C612" s="248">
        <v>120</v>
      </c>
      <c r="D612" s="249"/>
      <c r="E612" s="243">
        <f t="shared" si="9"/>
        <v>-120</v>
      </c>
      <c r="I612" s="255">
        <v>120</v>
      </c>
    </row>
    <row r="613" ht="25.9" customHeight="1" spans="1:9">
      <c r="A613" s="244">
        <v>2080899</v>
      </c>
      <c r="B613" s="244" t="s">
        <v>496</v>
      </c>
      <c r="C613" s="248">
        <v>587</v>
      </c>
      <c r="D613" s="249">
        <v>524</v>
      </c>
      <c r="E613" s="243">
        <f t="shared" si="9"/>
        <v>-63</v>
      </c>
      <c r="I613" s="255">
        <v>586.87776</v>
      </c>
    </row>
    <row r="614" ht="25.9" customHeight="1" spans="1:9">
      <c r="A614" s="244">
        <v>20809</v>
      </c>
      <c r="B614" s="245" t="s">
        <v>497</v>
      </c>
      <c r="C614" s="246">
        <f>SUM(C615:C620)</f>
        <v>187</v>
      </c>
      <c r="D614" s="246">
        <v>171</v>
      </c>
      <c r="E614" s="243">
        <f t="shared" si="9"/>
        <v>-16</v>
      </c>
      <c r="I614" s="254" t="e">
        <v>#N/A</v>
      </c>
    </row>
    <row r="615" ht="25.9" customHeight="1" spans="1:9">
      <c r="A615" s="244">
        <v>2080901</v>
      </c>
      <c r="B615" s="244" t="s">
        <v>498</v>
      </c>
      <c r="C615" s="248">
        <v>163</v>
      </c>
      <c r="D615" s="249">
        <v>152</v>
      </c>
      <c r="E615" s="243">
        <f t="shared" si="9"/>
        <v>-11</v>
      </c>
      <c r="I615" s="255">
        <v>163</v>
      </c>
    </row>
    <row r="616" ht="25.9" customHeight="1" spans="1:9">
      <c r="A616" s="244">
        <v>2080902</v>
      </c>
      <c r="B616" s="244" t="s">
        <v>499</v>
      </c>
      <c r="C616" s="248"/>
      <c r="D616" s="249"/>
      <c r="E616" s="243">
        <f t="shared" si="9"/>
        <v>0</v>
      </c>
      <c r="I616" s="254" t="e">
        <v>#N/A</v>
      </c>
    </row>
    <row r="617" ht="25.9" customHeight="1" spans="1:9">
      <c r="A617" s="244">
        <v>2080903</v>
      </c>
      <c r="B617" s="244" t="s">
        <v>500</v>
      </c>
      <c r="C617" s="248"/>
      <c r="D617" s="249"/>
      <c r="E617" s="243">
        <f t="shared" si="9"/>
        <v>0</v>
      </c>
      <c r="I617" s="254" t="e">
        <v>#N/A</v>
      </c>
    </row>
    <row r="618" ht="25.9" customHeight="1" spans="1:9">
      <c r="A618" s="244">
        <v>2080904</v>
      </c>
      <c r="B618" s="244" t="s">
        <v>501</v>
      </c>
      <c r="C618" s="248"/>
      <c r="D618" s="249"/>
      <c r="E618" s="243">
        <f t="shared" si="9"/>
        <v>0</v>
      </c>
      <c r="I618" s="254" t="e">
        <v>#N/A</v>
      </c>
    </row>
    <row r="619" ht="25.9" customHeight="1" spans="1:9">
      <c r="A619" s="244">
        <v>2080905</v>
      </c>
      <c r="B619" s="244" t="s">
        <v>502</v>
      </c>
      <c r="C619" s="248">
        <v>23</v>
      </c>
      <c r="D619" s="249">
        <v>19</v>
      </c>
      <c r="E619" s="243">
        <f t="shared" si="9"/>
        <v>-4</v>
      </c>
      <c r="I619" s="255">
        <v>22.98</v>
      </c>
    </row>
    <row r="620" ht="25.9" customHeight="1" spans="1:9">
      <c r="A620" s="244">
        <v>2080999</v>
      </c>
      <c r="B620" s="244" t="s">
        <v>503</v>
      </c>
      <c r="C620" s="248">
        <v>1</v>
      </c>
      <c r="D620" s="249"/>
      <c r="E620" s="243">
        <f t="shared" si="9"/>
        <v>-1</v>
      </c>
      <c r="I620" s="255">
        <v>1</v>
      </c>
    </row>
    <row r="621" ht="25.9" customHeight="1" spans="1:9">
      <c r="A621" s="244">
        <v>20810</v>
      </c>
      <c r="B621" s="245" t="s">
        <v>504</v>
      </c>
      <c r="C621" s="246">
        <f>SUM(C622:C628)</f>
        <v>639</v>
      </c>
      <c r="D621" s="246">
        <v>876</v>
      </c>
      <c r="E621" s="243">
        <f t="shared" si="9"/>
        <v>237</v>
      </c>
      <c r="I621" s="254" t="e">
        <v>#N/A</v>
      </c>
    </row>
    <row r="622" ht="25.9" customHeight="1" spans="1:9">
      <c r="A622" s="244">
        <v>2081001</v>
      </c>
      <c r="B622" s="244" t="s">
        <v>505</v>
      </c>
      <c r="C622" s="248">
        <v>111</v>
      </c>
      <c r="D622" s="249">
        <f>100+96</f>
        <v>196</v>
      </c>
      <c r="E622" s="243">
        <f t="shared" si="9"/>
        <v>85</v>
      </c>
      <c r="I622" s="255">
        <v>110.667448</v>
      </c>
    </row>
    <row r="623" ht="25.9" customHeight="1" spans="1:9">
      <c r="A623" s="244">
        <v>2081002</v>
      </c>
      <c r="B623" s="244" t="s">
        <v>506</v>
      </c>
      <c r="C623" s="248">
        <v>150</v>
      </c>
      <c r="D623" s="249">
        <f>103+100</f>
        <v>203</v>
      </c>
      <c r="E623" s="243">
        <f t="shared" si="9"/>
        <v>53</v>
      </c>
      <c r="I623" s="255">
        <v>150</v>
      </c>
    </row>
    <row r="624" ht="25.9" customHeight="1" spans="1:9">
      <c r="A624" s="244">
        <v>2081003</v>
      </c>
      <c r="B624" s="244" t="s">
        <v>507</v>
      </c>
      <c r="C624" s="248"/>
      <c r="D624" s="249"/>
      <c r="E624" s="243">
        <f t="shared" si="9"/>
        <v>0</v>
      </c>
      <c r="I624" s="254" t="e">
        <v>#N/A</v>
      </c>
    </row>
    <row r="625" ht="25.9" customHeight="1" spans="1:9">
      <c r="A625" s="244">
        <v>2081004</v>
      </c>
      <c r="B625" s="244" t="s">
        <v>508</v>
      </c>
      <c r="C625" s="248">
        <v>130</v>
      </c>
      <c r="D625" s="249">
        <f>110+100</f>
        <v>210</v>
      </c>
      <c r="E625" s="243">
        <f t="shared" si="9"/>
        <v>80</v>
      </c>
      <c r="I625" s="255">
        <v>130.413</v>
      </c>
    </row>
    <row r="626" ht="25.9" customHeight="1" spans="1:9">
      <c r="A626" s="244">
        <v>2081005</v>
      </c>
      <c r="B626" s="244" t="s">
        <v>509</v>
      </c>
      <c r="C626" s="248">
        <v>66</v>
      </c>
      <c r="D626" s="249">
        <f>100+43</f>
        <v>143</v>
      </c>
      <c r="E626" s="243">
        <f t="shared" si="9"/>
        <v>77</v>
      </c>
      <c r="I626" s="255">
        <v>65.7727</v>
      </c>
    </row>
    <row r="627" ht="25.9" customHeight="1" spans="1:9">
      <c r="A627" s="244">
        <v>2081006</v>
      </c>
      <c r="B627" s="244" t="s">
        <v>510</v>
      </c>
      <c r="C627" s="248">
        <v>182</v>
      </c>
      <c r="D627" s="249">
        <f>100+24</f>
        <v>124</v>
      </c>
      <c r="E627" s="243">
        <f t="shared" si="9"/>
        <v>-58</v>
      </c>
      <c r="I627" s="255">
        <v>181.6</v>
      </c>
    </row>
    <row r="628" ht="25.9" customHeight="1" spans="1:9">
      <c r="A628" s="244">
        <v>2081099</v>
      </c>
      <c r="B628" s="244" t="s">
        <v>511</v>
      </c>
      <c r="C628" s="248"/>
      <c r="D628" s="249"/>
      <c r="E628" s="243">
        <f t="shared" si="9"/>
        <v>0</v>
      </c>
      <c r="I628" s="254" t="e">
        <v>#N/A</v>
      </c>
    </row>
    <row r="629" ht="25.9" customHeight="1" spans="1:9">
      <c r="A629" s="244">
        <v>20811</v>
      </c>
      <c r="B629" s="245" t="s">
        <v>512</v>
      </c>
      <c r="C629" s="246">
        <f>SUM(C630:C637)</f>
        <v>1044</v>
      </c>
      <c r="D629" s="246">
        <v>953</v>
      </c>
      <c r="E629" s="243">
        <f t="shared" si="9"/>
        <v>-91</v>
      </c>
      <c r="I629" s="254" t="e">
        <v>#N/A</v>
      </c>
    </row>
    <row r="630" ht="25.9" customHeight="1" spans="1:9">
      <c r="A630" s="244">
        <v>2081101</v>
      </c>
      <c r="B630" s="244" t="s">
        <v>72</v>
      </c>
      <c r="C630" s="248">
        <v>157</v>
      </c>
      <c r="D630" s="249">
        <v>141</v>
      </c>
      <c r="E630" s="243">
        <f t="shared" si="9"/>
        <v>-16</v>
      </c>
      <c r="I630" s="255">
        <v>157.433</v>
      </c>
    </row>
    <row r="631" ht="25.9" customHeight="1" spans="1:9">
      <c r="A631" s="244">
        <v>2081102</v>
      </c>
      <c r="B631" s="244" t="s">
        <v>73</v>
      </c>
      <c r="C631" s="248"/>
      <c r="D631" s="249"/>
      <c r="E631" s="243">
        <f t="shared" si="9"/>
        <v>0</v>
      </c>
      <c r="I631" s="254" t="e">
        <v>#N/A</v>
      </c>
    </row>
    <row r="632" ht="25.9" customHeight="1" spans="1:9">
      <c r="A632" s="244">
        <v>2081103</v>
      </c>
      <c r="B632" s="244" t="s">
        <v>74</v>
      </c>
      <c r="C632" s="248"/>
      <c r="D632" s="249"/>
      <c r="E632" s="243">
        <f t="shared" si="9"/>
        <v>0</v>
      </c>
      <c r="I632" s="254" t="e">
        <v>#N/A</v>
      </c>
    </row>
    <row r="633" ht="25.9" customHeight="1" spans="1:9">
      <c r="A633" s="244">
        <v>2081104</v>
      </c>
      <c r="B633" s="244" t="s">
        <v>513</v>
      </c>
      <c r="C633" s="248">
        <v>90</v>
      </c>
      <c r="D633" s="249">
        <v>48</v>
      </c>
      <c r="E633" s="243">
        <f t="shared" si="9"/>
        <v>-42</v>
      </c>
      <c r="I633" s="255">
        <v>89.949</v>
      </c>
    </row>
    <row r="634" ht="25.9" customHeight="1" spans="1:9">
      <c r="A634" s="244">
        <v>2081105</v>
      </c>
      <c r="B634" s="244" t="s">
        <v>514</v>
      </c>
      <c r="C634" s="248"/>
      <c r="D634" s="249"/>
      <c r="E634" s="243">
        <f t="shared" si="9"/>
        <v>0</v>
      </c>
      <c r="I634" s="254" t="e">
        <v>#N/A</v>
      </c>
    </row>
    <row r="635" ht="25.9" customHeight="1" spans="1:9">
      <c r="A635" s="244">
        <v>2081106</v>
      </c>
      <c r="B635" s="244" t="s">
        <v>515</v>
      </c>
      <c r="C635" s="248"/>
      <c r="D635" s="249"/>
      <c r="E635" s="243">
        <f t="shared" si="9"/>
        <v>0</v>
      </c>
      <c r="I635" s="254" t="e">
        <v>#N/A</v>
      </c>
    </row>
    <row r="636" ht="25.9" customHeight="1" spans="1:9">
      <c r="A636" s="244">
        <v>2081107</v>
      </c>
      <c r="B636" s="244" t="s">
        <v>516</v>
      </c>
      <c r="C636" s="248">
        <v>702</v>
      </c>
      <c r="D636" s="249">
        <v>691</v>
      </c>
      <c r="E636" s="243">
        <f t="shared" si="9"/>
        <v>-11</v>
      </c>
      <c r="I636" s="255">
        <v>702.424396</v>
      </c>
    </row>
    <row r="637" ht="25.9" customHeight="1" spans="1:9">
      <c r="A637" s="244">
        <v>2081199</v>
      </c>
      <c r="B637" s="244" t="s">
        <v>517</v>
      </c>
      <c r="C637" s="248">
        <v>95</v>
      </c>
      <c r="D637" s="249">
        <v>73</v>
      </c>
      <c r="E637" s="243">
        <f t="shared" si="9"/>
        <v>-22</v>
      </c>
      <c r="I637" s="255">
        <v>95.227</v>
      </c>
    </row>
    <row r="638" ht="25.9" customHeight="1" spans="1:9">
      <c r="A638" s="244">
        <v>20816</v>
      </c>
      <c r="B638" s="245" t="s">
        <v>518</v>
      </c>
      <c r="C638" s="246">
        <f>SUM(C639:C642)</f>
        <v>1</v>
      </c>
      <c r="D638" s="246">
        <v>1</v>
      </c>
      <c r="E638" s="243">
        <f t="shared" si="9"/>
        <v>0</v>
      </c>
      <c r="I638" s="254" t="e">
        <v>#N/A</v>
      </c>
    </row>
    <row r="639" ht="25.9" customHeight="1" spans="1:9">
      <c r="A639" s="244">
        <v>2081601</v>
      </c>
      <c r="B639" s="244" t="s">
        <v>72</v>
      </c>
      <c r="C639" s="248"/>
      <c r="D639" s="249"/>
      <c r="E639" s="243">
        <f t="shared" si="9"/>
        <v>0</v>
      </c>
      <c r="I639" s="254" t="e">
        <v>#N/A</v>
      </c>
    </row>
    <row r="640" ht="25.9" customHeight="1" spans="1:9">
      <c r="A640" s="244">
        <v>2081602</v>
      </c>
      <c r="B640" s="244" t="s">
        <v>73</v>
      </c>
      <c r="C640" s="248">
        <v>1</v>
      </c>
      <c r="D640" s="249">
        <v>1</v>
      </c>
      <c r="E640" s="243">
        <f t="shared" si="9"/>
        <v>0</v>
      </c>
      <c r="I640" s="255">
        <v>1.485</v>
      </c>
    </row>
    <row r="641" ht="25.9" customHeight="1" spans="1:9">
      <c r="A641" s="244">
        <v>2081603</v>
      </c>
      <c r="B641" s="244" t="s">
        <v>74</v>
      </c>
      <c r="C641" s="248"/>
      <c r="D641" s="249"/>
      <c r="E641" s="243">
        <f t="shared" si="9"/>
        <v>0</v>
      </c>
      <c r="I641" s="254" t="e">
        <v>#N/A</v>
      </c>
    </row>
    <row r="642" ht="25.9" customHeight="1" spans="1:9">
      <c r="A642" s="244">
        <v>2081699</v>
      </c>
      <c r="B642" s="244" t="s">
        <v>519</v>
      </c>
      <c r="C642" s="248"/>
      <c r="D642" s="249"/>
      <c r="E642" s="243">
        <f t="shared" si="9"/>
        <v>0</v>
      </c>
      <c r="I642" s="254" t="e">
        <v>#N/A</v>
      </c>
    </row>
    <row r="643" ht="25.9" customHeight="1" spans="1:9">
      <c r="A643" s="244">
        <v>20819</v>
      </c>
      <c r="B643" s="245" t="s">
        <v>520</v>
      </c>
      <c r="C643" s="246">
        <f>SUM(C644:C645)</f>
        <v>1179</v>
      </c>
      <c r="D643" s="246">
        <v>1015</v>
      </c>
      <c r="E643" s="243">
        <f t="shared" si="9"/>
        <v>-164</v>
      </c>
      <c r="I643" s="254" t="e">
        <v>#N/A</v>
      </c>
    </row>
    <row r="644" ht="25.9" customHeight="1" spans="1:9">
      <c r="A644" s="244">
        <v>2081901</v>
      </c>
      <c r="B644" s="244" t="s">
        <v>521</v>
      </c>
      <c r="C644" s="248">
        <v>102</v>
      </c>
      <c r="D644" s="249">
        <v>88</v>
      </c>
      <c r="E644" s="243">
        <f t="shared" si="9"/>
        <v>-14</v>
      </c>
      <c r="I644" s="255">
        <v>102.0224</v>
      </c>
    </row>
    <row r="645" ht="25.9" customHeight="1" spans="1:9">
      <c r="A645" s="244">
        <v>2081902</v>
      </c>
      <c r="B645" s="244" t="s">
        <v>522</v>
      </c>
      <c r="C645" s="248">
        <v>1077</v>
      </c>
      <c r="D645" s="249">
        <v>927</v>
      </c>
      <c r="E645" s="243">
        <f t="shared" si="9"/>
        <v>-150</v>
      </c>
      <c r="I645" s="255">
        <v>1077.124896</v>
      </c>
    </row>
    <row r="646" ht="25.9" customHeight="1" spans="1:9">
      <c r="A646" s="244">
        <v>20820</v>
      </c>
      <c r="B646" s="245" t="s">
        <v>523</v>
      </c>
      <c r="C646" s="246">
        <f>SUM(C647:C648)</f>
        <v>68</v>
      </c>
      <c r="D646" s="246">
        <v>47</v>
      </c>
      <c r="E646" s="243">
        <f t="shared" ref="E646:E709" si="10">D646-C646</f>
        <v>-21</v>
      </c>
      <c r="I646" s="254" t="e">
        <v>#N/A</v>
      </c>
    </row>
    <row r="647" ht="25.9" customHeight="1" spans="1:9">
      <c r="A647" s="244">
        <v>2082001</v>
      </c>
      <c r="B647" s="244" t="s">
        <v>524</v>
      </c>
      <c r="C647" s="248">
        <v>63</v>
      </c>
      <c r="D647" s="249">
        <v>47</v>
      </c>
      <c r="E647" s="243">
        <f t="shared" si="10"/>
        <v>-16</v>
      </c>
      <c r="I647" s="255">
        <v>62.5107</v>
      </c>
    </row>
    <row r="648" ht="25.9" customHeight="1" spans="1:9">
      <c r="A648" s="244">
        <v>2082002</v>
      </c>
      <c r="B648" s="244" t="s">
        <v>525</v>
      </c>
      <c r="C648" s="248">
        <v>5</v>
      </c>
      <c r="D648" s="249"/>
      <c r="E648" s="243">
        <f t="shared" si="10"/>
        <v>-5</v>
      </c>
      <c r="I648" s="255">
        <v>5</v>
      </c>
    </row>
    <row r="649" ht="25.9" customHeight="1" spans="1:9">
      <c r="A649" s="244">
        <v>20821</v>
      </c>
      <c r="B649" s="245" t="s">
        <v>526</v>
      </c>
      <c r="C649" s="246">
        <f>SUM(C650:C651)</f>
        <v>1626</v>
      </c>
      <c r="D649" s="246">
        <f>1265+500</f>
        <v>1765</v>
      </c>
      <c r="E649" s="243">
        <f t="shared" si="10"/>
        <v>139</v>
      </c>
      <c r="I649" s="254" t="e">
        <v>#N/A</v>
      </c>
    </row>
    <row r="650" ht="25.9" customHeight="1" spans="1:9">
      <c r="A650" s="244">
        <v>2082101</v>
      </c>
      <c r="B650" s="244" t="s">
        <v>527</v>
      </c>
      <c r="C650" s="248">
        <v>104</v>
      </c>
      <c r="D650" s="249">
        <f>83+100</f>
        <v>183</v>
      </c>
      <c r="E650" s="243">
        <f t="shared" si="10"/>
        <v>79</v>
      </c>
      <c r="I650" s="255">
        <v>103.63264</v>
      </c>
    </row>
    <row r="651" ht="25.9" customHeight="1" spans="1:9">
      <c r="A651" s="244">
        <v>2082102</v>
      </c>
      <c r="B651" s="244" t="s">
        <v>528</v>
      </c>
      <c r="C651" s="248">
        <v>1522</v>
      </c>
      <c r="D651" s="249">
        <f>1182+400</f>
        <v>1582</v>
      </c>
      <c r="E651" s="243">
        <f t="shared" si="10"/>
        <v>60</v>
      </c>
      <c r="I651" s="255">
        <v>1521.744576</v>
      </c>
    </row>
    <row r="652" ht="25.9" customHeight="1" spans="1:9">
      <c r="A652" s="244">
        <v>20824</v>
      </c>
      <c r="B652" s="245" t="s">
        <v>529</v>
      </c>
      <c r="C652" s="246">
        <f>SUM(C653:C654)</f>
        <v>0</v>
      </c>
      <c r="D652" s="246"/>
      <c r="E652" s="243">
        <f t="shared" si="10"/>
        <v>0</v>
      </c>
      <c r="I652" s="254" t="e">
        <v>#N/A</v>
      </c>
    </row>
    <row r="653" ht="25.9" customHeight="1" spans="1:9">
      <c r="A653" s="244">
        <v>2082401</v>
      </c>
      <c r="B653" s="244" t="s">
        <v>530</v>
      </c>
      <c r="C653" s="248"/>
      <c r="D653" s="249"/>
      <c r="E653" s="243">
        <f t="shared" si="10"/>
        <v>0</v>
      </c>
      <c r="I653" s="254" t="e">
        <v>#N/A</v>
      </c>
    </row>
    <row r="654" ht="25.9" customHeight="1" spans="1:9">
      <c r="A654" s="244">
        <v>2082402</v>
      </c>
      <c r="B654" s="244" t="s">
        <v>531</v>
      </c>
      <c r="C654" s="248"/>
      <c r="D654" s="249"/>
      <c r="E654" s="243">
        <f t="shared" si="10"/>
        <v>0</v>
      </c>
      <c r="I654" s="254" t="e">
        <v>#N/A</v>
      </c>
    </row>
    <row r="655" ht="25.9" customHeight="1" spans="1:9">
      <c r="A655" s="244">
        <v>20825</v>
      </c>
      <c r="B655" s="245" t="s">
        <v>532</v>
      </c>
      <c r="C655" s="246">
        <f>SUM(C656:C657)</f>
        <v>10</v>
      </c>
      <c r="D655" s="246">
        <v>123</v>
      </c>
      <c r="E655" s="243">
        <f t="shared" si="10"/>
        <v>113</v>
      </c>
      <c r="I655" s="254" t="e">
        <v>#N/A</v>
      </c>
    </row>
    <row r="656" ht="17" customHeight="1" spans="1:9">
      <c r="A656" s="244">
        <v>2082501</v>
      </c>
      <c r="B656" s="244" t="s">
        <v>533</v>
      </c>
      <c r="C656" s="248"/>
      <c r="D656" s="249">
        <v>7</v>
      </c>
      <c r="E656" s="243">
        <f t="shared" si="10"/>
        <v>7</v>
      </c>
      <c r="I656" s="254" t="e">
        <v>#N/A</v>
      </c>
    </row>
    <row r="657" ht="25.9" customHeight="1" spans="1:9">
      <c r="A657" s="244">
        <v>2082502</v>
      </c>
      <c r="B657" s="244" t="s">
        <v>534</v>
      </c>
      <c r="C657" s="248">
        <v>10</v>
      </c>
      <c r="D657" s="249">
        <v>116</v>
      </c>
      <c r="E657" s="243">
        <f t="shared" si="10"/>
        <v>106</v>
      </c>
      <c r="I657" s="255">
        <v>10</v>
      </c>
    </row>
    <row r="658" ht="25.9" customHeight="1" spans="1:9">
      <c r="A658" s="244">
        <v>20826</v>
      </c>
      <c r="B658" s="245" t="s">
        <v>535</v>
      </c>
      <c r="C658" s="246">
        <f>SUM(C659:C661)</f>
        <v>4297</v>
      </c>
      <c r="D658" s="246">
        <v>4392</v>
      </c>
      <c r="E658" s="243">
        <f t="shared" si="10"/>
        <v>95</v>
      </c>
      <c r="I658" s="254" t="e">
        <v>#N/A</v>
      </c>
    </row>
    <row r="659" ht="25.9" customHeight="1" spans="1:9">
      <c r="A659" s="244">
        <v>2082601</v>
      </c>
      <c r="B659" s="244" t="s">
        <v>536</v>
      </c>
      <c r="C659" s="248"/>
      <c r="D659" s="249"/>
      <c r="E659" s="243">
        <f t="shared" si="10"/>
        <v>0</v>
      </c>
      <c r="I659" s="254" t="e">
        <v>#N/A</v>
      </c>
    </row>
    <row r="660" ht="25.9" customHeight="1" spans="1:9">
      <c r="A660" s="244">
        <v>2082602</v>
      </c>
      <c r="B660" s="244" t="s">
        <v>537</v>
      </c>
      <c r="C660" s="248">
        <v>4297</v>
      </c>
      <c r="D660" s="249">
        <v>4392</v>
      </c>
      <c r="E660" s="243">
        <f t="shared" si="10"/>
        <v>95</v>
      </c>
      <c r="I660" s="255">
        <v>4296.7709</v>
      </c>
    </row>
    <row r="661" ht="25.9" customHeight="1" spans="1:9">
      <c r="A661" s="244">
        <v>2082699</v>
      </c>
      <c r="B661" s="244" t="s">
        <v>538</v>
      </c>
      <c r="C661" s="248"/>
      <c r="D661" s="249"/>
      <c r="E661" s="243">
        <f t="shared" si="10"/>
        <v>0</v>
      </c>
      <c r="I661" s="254" t="e">
        <v>#N/A</v>
      </c>
    </row>
    <row r="662" ht="25.9" customHeight="1" spans="1:9">
      <c r="A662" s="244">
        <v>20827</v>
      </c>
      <c r="B662" s="245" t="s">
        <v>539</v>
      </c>
      <c r="C662" s="246">
        <f>SUM(C663:C665)</f>
        <v>0</v>
      </c>
      <c r="D662" s="246"/>
      <c r="E662" s="243">
        <f t="shared" si="10"/>
        <v>0</v>
      </c>
      <c r="I662" s="254" t="e">
        <v>#N/A</v>
      </c>
    </row>
    <row r="663" ht="25.9" customHeight="1" spans="1:9">
      <c r="A663" s="244">
        <v>2082701</v>
      </c>
      <c r="B663" s="244" t="s">
        <v>540</v>
      </c>
      <c r="C663" s="248"/>
      <c r="D663" s="249"/>
      <c r="E663" s="243">
        <f t="shared" si="10"/>
        <v>0</v>
      </c>
      <c r="I663" s="254" t="e">
        <v>#N/A</v>
      </c>
    </row>
    <row r="664" ht="25.9" customHeight="1" spans="1:9">
      <c r="A664" s="244">
        <v>2082702</v>
      </c>
      <c r="B664" s="244" t="s">
        <v>541</v>
      </c>
      <c r="C664" s="248"/>
      <c r="D664" s="249"/>
      <c r="E664" s="243">
        <f t="shared" si="10"/>
        <v>0</v>
      </c>
      <c r="I664" s="254" t="e">
        <v>#N/A</v>
      </c>
    </row>
    <row r="665" ht="25.9" customHeight="1" spans="1:9">
      <c r="A665" s="244">
        <v>2082799</v>
      </c>
      <c r="B665" s="244" t="s">
        <v>542</v>
      </c>
      <c r="C665" s="248"/>
      <c r="D665" s="249"/>
      <c r="E665" s="243">
        <f t="shared" si="10"/>
        <v>0</v>
      </c>
      <c r="I665" s="254" t="e">
        <v>#N/A</v>
      </c>
    </row>
    <row r="666" ht="25.9" customHeight="1" spans="1:9">
      <c r="A666" s="244">
        <v>20828</v>
      </c>
      <c r="B666" s="245" t="s">
        <v>543</v>
      </c>
      <c r="C666" s="246">
        <f>SUM(C667:C673)</f>
        <v>378</v>
      </c>
      <c r="D666" s="246">
        <v>223</v>
      </c>
      <c r="E666" s="243">
        <f t="shared" si="10"/>
        <v>-155</v>
      </c>
      <c r="I666" s="254" t="e">
        <v>#N/A</v>
      </c>
    </row>
    <row r="667" ht="25.9" customHeight="1" spans="1:9">
      <c r="A667" s="244">
        <v>2082801</v>
      </c>
      <c r="B667" s="244" t="s">
        <v>72</v>
      </c>
      <c r="C667" s="248">
        <v>268</v>
      </c>
      <c r="D667" s="249">
        <v>116</v>
      </c>
      <c r="E667" s="243">
        <f t="shared" si="10"/>
        <v>-152</v>
      </c>
      <c r="I667" s="255">
        <v>267.4227</v>
      </c>
    </row>
    <row r="668" ht="25.9" customHeight="1" spans="1:9">
      <c r="A668" s="244">
        <v>2082802</v>
      </c>
      <c r="B668" s="244" t="s">
        <v>73</v>
      </c>
      <c r="C668" s="248"/>
      <c r="D668" s="249"/>
      <c r="E668" s="243">
        <f t="shared" si="10"/>
        <v>0</v>
      </c>
      <c r="I668" s="254" t="e">
        <v>#N/A</v>
      </c>
    </row>
    <row r="669" ht="25.9" customHeight="1" spans="1:9">
      <c r="A669" s="244">
        <v>2082803</v>
      </c>
      <c r="B669" s="244" t="s">
        <v>74</v>
      </c>
      <c r="C669" s="248"/>
      <c r="D669" s="249"/>
      <c r="E669" s="243">
        <f t="shared" si="10"/>
        <v>0</v>
      </c>
      <c r="I669" s="254" t="e">
        <v>#N/A</v>
      </c>
    </row>
    <row r="670" ht="25.9" customHeight="1" spans="1:9">
      <c r="A670" s="244">
        <v>2082804</v>
      </c>
      <c r="B670" s="244" t="s">
        <v>544</v>
      </c>
      <c r="C670" s="248">
        <v>45</v>
      </c>
      <c r="D670" s="249">
        <v>52</v>
      </c>
      <c r="E670" s="243">
        <f t="shared" si="10"/>
        <v>7</v>
      </c>
      <c r="I670" s="255">
        <v>44.88</v>
      </c>
    </row>
    <row r="671" ht="25.9" customHeight="1" spans="1:9">
      <c r="A671" s="244">
        <v>2082805</v>
      </c>
      <c r="B671" s="244" t="s">
        <v>545</v>
      </c>
      <c r="C671" s="248"/>
      <c r="D671" s="249"/>
      <c r="E671" s="243">
        <f t="shared" si="10"/>
        <v>0</v>
      </c>
      <c r="I671" s="254" t="e">
        <v>#N/A</v>
      </c>
    </row>
    <row r="672" ht="25.9" customHeight="1" spans="1:9">
      <c r="A672" s="244">
        <v>2082850</v>
      </c>
      <c r="B672" s="244" t="s">
        <v>81</v>
      </c>
      <c r="C672" s="248"/>
      <c r="D672" s="249"/>
      <c r="E672" s="243">
        <f t="shared" si="10"/>
        <v>0</v>
      </c>
      <c r="I672" s="254" t="e">
        <v>#N/A</v>
      </c>
    </row>
    <row r="673" ht="25.9" customHeight="1" spans="1:9">
      <c r="A673" s="244">
        <v>2082899</v>
      </c>
      <c r="B673" s="244" t="s">
        <v>546</v>
      </c>
      <c r="C673" s="248">
        <v>65</v>
      </c>
      <c r="D673" s="249">
        <v>55</v>
      </c>
      <c r="E673" s="243">
        <f t="shared" si="10"/>
        <v>-10</v>
      </c>
      <c r="I673" s="255">
        <v>64.7</v>
      </c>
    </row>
    <row r="674" ht="25.9" customHeight="1" spans="1:9">
      <c r="A674" s="244">
        <v>20830</v>
      </c>
      <c r="B674" s="245" t="s">
        <v>547</v>
      </c>
      <c r="C674" s="246">
        <f>SUM(C675:C676)</f>
        <v>48</v>
      </c>
      <c r="D674" s="246">
        <v>44</v>
      </c>
      <c r="E674" s="243">
        <f t="shared" si="10"/>
        <v>-4</v>
      </c>
      <c r="I674" s="254" t="e">
        <v>#N/A</v>
      </c>
    </row>
    <row r="675" ht="25.9" customHeight="1" spans="1:9">
      <c r="A675" s="244">
        <v>2083001</v>
      </c>
      <c r="B675" s="244" t="s">
        <v>548</v>
      </c>
      <c r="C675" s="248">
        <v>48</v>
      </c>
      <c r="D675" s="249">
        <v>44</v>
      </c>
      <c r="E675" s="243">
        <f t="shared" si="10"/>
        <v>-4</v>
      </c>
      <c r="I675" s="255">
        <v>47.9512</v>
      </c>
    </row>
    <row r="676" ht="25.9" customHeight="1" spans="1:9">
      <c r="A676" s="244">
        <v>2083099</v>
      </c>
      <c r="B676" s="244" t="s">
        <v>549</v>
      </c>
      <c r="C676" s="248"/>
      <c r="D676" s="249"/>
      <c r="E676" s="243">
        <f t="shared" si="10"/>
        <v>0</v>
      </c>
      <c r="I676" s="254" t="e">
        <v>#N/A</v>
      </c>
    </row>
    <row r="677" ht="25.9" customHeight="1" spans="1:9">
      <c r="A677" s="244">
        <v>20899</v>
      </c>
      <c r="B677" s="245" t="s">
        <v>550</v>
      </c>
      <c r="C677" s="246">
        <f>SUM(C678)</f>
        <v>416</v>
      </c>
      <c r="D677" s="246">
        <v>451</v>
      </c>
      <c r="E677" s="243">
        <f t="shared" si="10"/>
        <v>35</v>
      </c>
      <c r="I677" s="254" t="e">
        <v>#N/A</v>
      </c>
    </row>
    <row r="678" ht="25.9" customHeight="1" spans="1:9">
      <c r="A678" s="244">
        <v>2089999</v>
      </c>
      <c r="B678" s="244" t="s">
        <v>551</v>
      </c>
      <c r="C678" s="248">
        <v>416</v>
      </c>
      <c r="D678" s="249">
        <v>451</v>
      </c>
      <c r="E678" s="243">
        <f t="shared" si="10"/>
        <v>35</v>
      </c>
      <c r="I678" s="255">
        <v>416.1691</v>
      </c>
    </row>
    <row r="679" ht="25.9" customHeight="1" spans="1:9">
      <c r="A679" s="244">
        <v>210</v>
      </c>
      <c r="B679" s="245" t="s">
        <v>552</v>
      </c>
      <c r="C679" s="246">
        <f>SUM(C680,C685,C700,C704,C716,C720,C725,C729,C733,C736,C745,C750,C747)</f>
        <v>19420</v>
      </c>
      <c r="D679" s="246">
        <f>SUM(D680,D685,D700,D704,D716,D720,D725,D729,D733,D736,D745,D750,D747)</f>
        <v>18911</v>
      </c>
      <c r="E679" s="243">
        <f t="shared" si="10"/>
        <v>-509</v>
      </c>
      <c r="I679" s="254" t="e">
        <v>#N/A</v>
      </c>
    </row>
    <row r="680" ht="25.9" customHeight="1" spans="1:9">
      <c r="A680" s="244">
        <v>21001</v>
      </c>
      <c r="B680" s="245" t="s">
        <v>553</v>
      </c>
      <c r="C680" s="243">
        <f>SUM(C681:C684)</f>
        <v>1306</v>
      </c>
      <c r="D680" s="243">
        <f>SUM(D681:D684)</f>
        <v>1153</v>
      </c>
      <c r="E680" s="243">
        <f t="shared" si="10"/>
        <v>-153</v>
      </c>
      <c r="I680" s="254" t="e">
        <v>#N/A</v>
      </c>
    </row>
    <row r="681" ht="25.9" customHeight="1" spans="1:9">
      <c r="A681" s="244">
        <v>2100101</v>
      </c>
      <c r="B681" s="244" t="s">
        <v>72</v>
      </c>
      <c r="C681" s="248">
        <v>703</v>
      </c>
      <c r="D681" s="249">
        <v>700</v>
      </c>
      <c r="E681" s="243">
        <f t="shared" si="10"/>
        <v>-3</v>
      </c>
      <c r="I681" s="255">
        <v>702.6942</v>
      </c>
    </row>
    <row r="682" ht="25.9" customHeight="1" spans="1:9">
      <c r="A682" s="244">
        <v>2100102</v>
      </c>
      <c r="B682" s="244" t="s">
        <v>73</v>
      </c>
      <c r="C682" s="248"/>
      <c r="D682" s="249"/>
      <c r="E682" s="243">
        <f t="shared" si="10"/>
        <v>0</v>
      </c>
      <c r="I682" s="254" t="e">
        <v>#N/A</v>
      </c>
    </row>
    <row r="683" ht="25.9" customHeight="1" spans="1:9">
      <c r="A683" s="244">
        <v>2100103</v>
      </c>
      <c r="B683" s="244" t="s">
        <v>74</v>
      </c>
      <c r="C683" s="248"/>
      <c r="D683" s="249"/>
      <c r="E683" s="243">
        <f t="shared" si="10"/>
        <v>0</v>
      </c>
      <c r="I683" s="254" t="e">
        <v>#N/A</v>
      </c>
    </row>
    <row r="684" ht="25.9" customHeight="1" spans="1:9">
      <c r="A684" s="244">
        <v>2100199</v>
      </c>
      <c r="B684" s="244" t="s">
        <v>554</v>
      </c>
      <c r="C684" s="248">
        <v>603</v>
      </c>
      <c r="D684" s="249">
        <v>453</v>
      </c>
      <c r="E684" s="243">
        <f t="shared" si="10"/>
        <v>-150</v>
      </c>
      <c r="I684" s="255">
        <v>603.362</v>
      </c>
    </row>
    <row r="685" ht="25.9" customHeight="1" spans="1:9">
      <c r="A685" s="244">
        <v>21002</v>
      </c>
      <c r="B685" s="245" t="s">
        <v>555</v>
      </c>
      <c r="C685" s="246">
        <f>SUM(C686:C699)</f>
        <v>489</v>
      </c>
      <c r="D685" s="246">
        <v>525</v>
      </c>
      <c r="E685" s="243">
        <f t="shared" si="10"/>
        <v>36</v>
      </c>
      <c r="I685" s="254" t="e">
        <v>#N/A</v>
      </c>
    </row>
    <row r="686" ht="25.9" customHeight="1" spans="1:9">
      <c r="A686" s="244">
        <v>2100201</v>
      </c>
      <c r="B686" s="244" t="s">
        <v>556</v>
      </c>
      <c r="C686" s="248">
        <v>489</v>
      </c>
      <c r="D686" s="249">
        <v>525</v>
      </c>
      <c r="E686" s="243">
        <f t="shared" si="10"/>
        <v>36</v>
      </c>
      <c r="I686" s="255">
        <v>488.7276</v>
      </c>
    </row>
    <row r="687" ht="25.9" customHeight="1" spans="1:9">
      <c r="A687" s="244">
        <v>2100202</v>
      </c>
      <c r="B687" s="244" t="s">
        <v>557</v>
      </c>
      <c r="C687" s="248"/>
      <c r="D687" s="249"/>
      <c r="E687" s="243">
        <f t="shared" si="10"/>
        <v>0</v>
      </c>
      <c r="I687" s="254" t="e">
        <v>#N/A</v>
      </c>
    </row>
    <row r="688" ht="25.9" customHeight="1" spans="1:9">
      <c r="A688" s="244">
        <v>2100203</v>
      </c>
      <c r="B688" s="244" t="s">
        <v>558</v>
      </c>
      <c r="C688" s="248"/>
      <c r="D688" s="249"/>
      <c r="E688" s="243">
        <f t="shared" si="10"/>
        <v>0</v>
      </c>
      <c r="I688" s="254" t="e">
        <v>#N/A</v>
      </c>
    </row>
    <row r="689" ht="25.9" customHeight="1" spans="1:9">
      <c r="A689" s="244">
        <v>2100204</v>
      </c>
      <c r="B689" s="244" t="s">
        <v>559</v>
      </c>
      <c r="C689" s="248"/>
      <c r="D689" s="249"/>
      <c r="E689" s="243">
        <f t="shared" si="10"/>
        <v>0</v>
      </c>
      <c r="I689" s="254" t="e">
        <v>#N/A</v>
      </c>
    </row>
    <row r="690" ht="25.9" customHeight="1" spans="1:9">
      <c r="A690" s="244">
        <v>2100205</v>
      </c>
      <c r="B690" s="244" t="s">
        <v>560</v>
      </c>
      <c r="C690" s="248"/>
      <c r="D690" s="249"/>
      <c r="E690" s="243">
        <f t="shared" si="10"/>
        <v>0</v>
      </c>
      <c r="I690" s="254" t="e">
        <v>#N/A</v>
      </c>
    </row>
    <row r="691" ht="25.9" customHeight="1" spans="1:9">
      <c r="A691" s="244">
        <v>2100206</v>
      </c>
      <c r="B691" s="244" t="s">
        <v>561</v>
      </c>
      <c r="C691" s="248"/>
      <c r="D691" s="249"/>
      <c r="E691" s="243">
        <f t="shared" si="10"/>
        <v>0</v>
      </c>
      <c r="I691" s="254" t="e">
        <v>#N/A</v>
      </c>
    </row>
    <row r="692" ht="25.9" customHeight="1" spans="1:9">
      <c r="A692" s="244">
        <v>2100207</v>
      </c>
      <c r="B692" s="244" t="s">
        <v>562</v>
      </c>
      <c r="C692" s="248"/>
      <c r="D692" s="249"/>
      <c r="E692" s="243">
        <f t="shared" si="10"/>
        <v>0</v>
      </c>
      <c r="I692" s="254" t="e">
        <v>#N/A</v>
      </c>
    </row>
    <row r="693" ht="25.9" customHeight="1" spans="1:9">
      <c r="A693" s="244">
        <v>2100208</v>
      </c>
      <c r="B693" s="244" t="s">
        <v>563</v>
      </c>
      <c r="C693" s="248"/>
      <c r="D693" s="249"/>
      <c r="E693" s="243">
        <f t="shared" si="10"/>
        <v>0</v>
      </c>
      <c r="I693" s="254" t="e">
        <v>#N/A</v>
      </c>
    </row>
    <row r="694" ht="25.9" customHeight="1" spans="1:9">
      <c r="A694" s="244">
        <v>2100209</v>
      </c>
      <c r="B694" s="244" t="s">
        <v>564</v>
      </c>
      <c r="C694" s="243"/>
      <c r="D694" s="249"/>
      <c r="E694" s="243">
        <f t="shared" si="10"/>
        <v>0</v>
      </c>
      <c r="I694" s="254" t="e">
        <v>#N/A</v>
      </c>
    </row>
    <row r="695" ht="25.9" customHeight="1" spans="1:9">
      <c r="A695" s="244">
        <v>2100210</v>
      </c>
      <c r="B695" s="244" t="s">
        <v>565</v>
      </c>
      <c r="C695" s="248"/>
      <c r="D695" s="249"/>
      <c r="E695" s="243">
        <f t="shared" si="10"/>
        <v>0</v>
      </c>
      <c r="I695" s="254" t="e">
        <v>#N/A</v>
      </c>
    </row>
    <row r="696" ht="25.9" customHeight="1" spans="1:9">
      <c r="A696" s="244">
        <v>2100211</v>
      </c>
      <c r="B696" s="244" t="s">
        <v>566</v>
      </c>
      <c r="C696" s="248"/>
      <c r="D696" s="249"/>
      <c r="E696" s="243">
        <f t="shared" si="10"/>
        <v>0</v>
      </c>
      <c r="I696" s="254" t="e">
        <v>#N/A</v>
      </c>
    </row>
    <row r="697" ht="25.9" customHeight="1" spans="1:9">
      <c r="A697" s="244">
        <v>2100212</v>
      </c>
      <c r="B697" s="244" t="s">
        <v>567</v>
      </c>
      <c r="C697" s="248"/>
      <c r="D697" s="249"/>
      <c r="E697" s="243">
        <f t="shared" si="10"/>
        <v>0</v>
      </c>
      <c r="I697" s="254" t="e">
        <v>#N/A</v>
      </c>
    </row>
    <row r="698" ht="25.9" customHeight="1" spans="1:9">
      <c r="A698" s="244">
        <v>2100213</v>
      </c>
      <c r="B698" s="244" t="s">
        <v>568</v>
      </c>
      <c r="C698" s="248"/>
      <c r="D698" s="249"/>
      <c r="E698" s="243">
        <f t="shared" si="10"/>
        <v>0</v>
      </c>
      <c r="I698" s="254" t="e">
        <v>#N/A</v>
      </c>
    </row>
    <row r="699" ht="25.9" customHeight="1" spans="1:9">
      <c r="A699" s="244">
        <v>2100299</v>
      </c>
      <c r="B699" s="244" t="s">
        <v>569</v>
      </c>
      <c r="C699" s="248"/>
      <c r="D699" s="249"/>
      <c r="E699" s="243">
        <f t="shared" si="10"/>
        <v>0</v>
      </c>
      <c r="I699" s="254" t="e">
        <v>#N/A</v>
      </c>
    </row>
    <row r="700" ht="25.9" customHeight="1" spans="1:9">
      <c r="A700" s="244">
        <v>21003</v>
      </c>
      <c r="B700" s="245" t="s">
        <v>570</v>
      </c>
      <c r="C700" s="246">
        <f>SUM(C701:C703)</f>
        <v>3714</v>
      </c>
      <c r="D700" s="246">
        <f>SUM(D701:D703)</f>
        <v>3723</v>
      </c>
      <c r="E700" s="243">
        <f t="shared" si="10"/>
        <v>9</v>
      </c>
      <c r="I700" s="254" t="e">
        <v>#N/A</v>
      </c>
    </row>
    <row r="701" ht="25.9" customHeight="1" spans="1:9">
      <c r="A701" s="244">
        <v>2100301</v>
      </c>
      <c r="B701" s="244" t="s">
        <v>571</v>
      </c>
      <c r="C701" s="248"/>
      <c r="D701" s="249"/>
      <c r="E701" s="243">
        <f t="shared" si="10"/>
        <v>0</v>
      </c>
      <c r="I701" s="254" t="e">
        <v>#N/A</v>
      </c>
    </row>
    <row r="702" ht="25.9" customHeight="1" spans="1:9">
      <c r="A702" s="244">
        <v>2100302</v>
      </c>
      <c r="B702" s="244" t="s">
        <v>572</v>
      </c>
      <c r="C702" s="248">
        <v>2807</v>
      </c>
      <c r="D702" s="249">
        <v>2723</v>
      </c>
      <c r="E702" s="243">
        <f t="shared" si="10"/>
        <v>-84</v>
      </c>
      <c r="I702" s="255">
        <v>2807.2254</v>
      </c>
    </row>
    <row r="703" ht="25.9" customHeight="1" spans="1:9">
      <c r="A703" s="244">
        <v>2100399</v>
      </c>
      <c r="B703" s="244" t="s">
        <v>573</v>
      </c>
      <c r="C703" s="248">
        <v>907</v>
      </c>
      <c r="D703" s="249">
        <v>1000</v>
      </c>
      <c r="E703" s="243">
        <f t="shared" si="10"/>
        <v>93</v>
      </c>
      <c r="I703" s="255">
        <v>907.0068</v>
      </c>
    </row>
    <row r="704" ht="25.9" customHeight="1" spans="1:9">
      <c r="A704" s="244">
        <v>21004</v>
      </c>
      <c r="B704" s="245" t="s">
        <v>574</v>
      </c>
      <c r="C704" s="246">
        <f>SUM(C705:C715)</f>
        <v>2672</v>
      </c>
      <c r="D704" s="246">
        <f>SUM(D705:D715)</f>
        <v>2929</v>
      </c>
      <c r="E704" s="243">
        <f t="shared" si="10"/>
        <v>257</v>
      </c>
      <c r="I704" s="254" t="e">
        <v>#N/A</v>
      </c>
    </row>
    <row r="705" ht="25.9" customHeight="1" spans="1:9">
      <c r="A705" s="244">
        <v>2100401</v>
      </c>
      <c r="B705" s="244" t="s">
        <v>575</v>
      </c>
      <c r="C705" s="248">
        <v>431</v>
      </c>
      <c r="D705" s="249">
        <f>346+200</f>
        <v>546</v>
      </c>
      <c r="E705" s="243">
        <f t="shared" si="10"/>
        <v>115</v>
      </c>
      <c r="I705" s="255">
        <v>431.0815</v>
      </c>
    </row>
    <row r="706" ht="25.9" customHeight="1" spans="1:9">
      <c r="A706" s="244">
        <v>2100402</v>
      </c>
      <c r="B706" s="244" t="s">
        <v>576</v>
      </c>
      <c r="C706" s="248">
        <v>151</v>
      </c>
      <c r="D706" s="249">
        <v>111</v>
      </c>
      <c r="E706" s="243">
        <f t="shared" si="10"/>
        <v>-40</v>
      </c>
      <c r="I706" s="255">
        <v>151.4527</v>
      </c>
    </row>
    <row r="707" ht="25.9" customHeight="1" spans="1:9">
      <c r="A707" s="244">
        <v>2100403</v>
      </c>
      <c r="B707" s="244" t="s">
        <v>577</v>
      </c>
      <c r="C707" s="248">
        <v>505</v>
      </c>
      <c r="D707" s="249">
        <f>327+300</f>
        <v>627</v>
      </c>
      <c r="E707" s="243">
        <f t="shared" si="10"/>
        <v>122</v>
      </c>
      <c r="I707" s="255">
        <v>505.3646</v>
      </c>
    </row>
    <row r="708" ht="25.9" customHeight="1" spans="1:9">
      <c r="A708" s="244">
        <v>2100404</v>
      </c>
      <c r="B708" s="244" t="s">
        <v>578</v>
      </c>
      <c r="C708" s="248"/>
      <c r="D708" s="249"/>
      <c r="E708" s="243">
        <f t="shared" si="10"/>
        <v>0</v>
      </c>
      <c r="I708" s="254" t="e">
        <v>#N/A</v>
      </c>
    </row>
    <row r="709" ht="25.9" customHeight="1" spans="1:9">
      <c r="A709" s="244">
        <v>2100405</v>
      </c>
      <c r="B709" s="244" t="s">
        <v>579</v>
      </c>
      <c r="C709" s="248">
        <v>75</v>
      </c>
      <c r="D709" s="249">
        <v>47</v>
      </c>
      <c r="E709" s="243">
        <f t="shared" si="10"/>
        <v>-28</v>
      </c>
      <c r="I709" s="255">
        <v>75.3609</v>
      </c>
    </row>
    <row r="710" ht="25.9" customHeight="1" spans="1:9">
      <c r="A710" s="244">
        <v>2100406</v>
      </c>
      <c r="B710" s="244" t="s">
        <v>580</v>
      </c>
      <c r="C710" s="248"/>
      <c r="D710" s="249"/>
      <c r="E710" s="243">
        <f t="shared" ref="E710:E773" si="11">D710-C710</f>
        <v>0</v>
      </c>
      <c r="I710" s="254" t="e">
        <v>#N/A</v>
      </c>
    </row>
    <row r="711" ht="25.9" customHeight="1" spans="1:9">
      <c r="A711" s="244">
        <v>2100407</v>
      </c>
      <c r="B711" s="244" t="s">
        <v>581</v>
      </c>
      <c r="C711" s="248"/>
      <c r="D711" s="249"/>
      <c r="E711" s="243">
        <f t="shared" si="11"/>
        <v>0</v>
      </c>
      <c r="I711" s="254" t="e">
        <v>#N/A</v>
      </c>
    </row>
    <row r="712" ht="25.9" customHeight="1" spans="1:9">
      <c r="A712" s="244">
        <v>2100408</v>
      </c>
      <c r="B712" s="244" t="s">
        <v>582</v>
      </c>
      <c r="C712" s="248">
        <v>831</v>
      </c>
      <c r="D712" s="249">
        <f>546+300</f>
        <v>846</v>
      </c>
      <c r="E712" s="243">
        <f t="shared" si="11"/>
        <v>15</v>
      </c>
      <c r="I712" s="255">
        <v>830.526286</v>
      </c>
    </row>
    <row r="713" ht="25.9" customHeight="1" spans="1:9">
      <c r="A713" s="244">
        <v>2100409</v>
      </c>
      <c r="B713" s="244" t="s">
        <v>583</v>
      </c>
      <c r="C713" s="248">
        <v>109</v>
      </c>
      <c r="D713" s="249">
        <v>92</v>
      </c>
      <c r="E713" s="243">
        <f t="shared" si="11"/>
        <v>-17</v>
      </c>
      <c r="I713" s="255">
        <v>109.12</v>
      </c>
    </row>
    <row r="714" ht="25.9" customHeight="1" spans="1:9">
      <c r="A714" s="244">
        <v>2100410</v>
      </c>
      <c r="B714" s="244" t="s">
        <v>584</v>
      </c>
      <c r="C714" s="248">
        <v>134</v>
      </c>
      <c r="D714" s="249">
        <v>103</v>
      </c>
      <c r="E714" s="243">
        <f t="shared" si="11"/>
        <v>-31</v>
      </c>
      <c r="I714" s="255">
        <v>134</v>
      </c>
    </row>
    <row r="715" ht="25.9" customHeight="1" spans="1:9">
      <c r="A715" s="244">
        <v>2100499</v>
      </c>
      <c r="B715" s="244" t="s">
        <v>585</v>
      </c>
      <c r="C715" s="248">
        <v>436</v>
      </c>
      <c r="D715" s="249">
        <f>357+200</f>
        <v>557</v>
      </c>
      <c r="E715" s="243">
        <f t="shared" si="11"/>
        <v>121</v>
      </c>
      <c r="I715" s="255">
        <v>436.21</v>
      </c>
    </row>
    <row r="716" ht="25.9" customHeight="1" spans="1:9">
      <c r="A716" s="244">
        <v>21007</v>
      </c>
      <c r="B716" s="245" t="s">
        <v>586</v>
      </c>
      <c r="C716" s="246">
        <f>SUM(C717:C719)</f>
        <v>340</v>
      </c>
      <c r="D716" s="246">
        <f>SUM(D717:D719)</f>
        <v>214</v>
      </c>
      <c r="E716" s="243">
        <f t="shared" si="11"/>
        <v>-126</v>
      </c>
      <c r="I716" s="254" t="e">
        <v>#N/A</v>
      </c>
    </row>
    <row r="717" ht="25.9" customHeight="1" spans="1:9">
      <c r="A717" s="244">
        <v>2100716</v>
      </c>
      <c r="B717" s="244" t="s">
        <v>587</v>
      </c>
      <c r="C717" s="248">
        <v>1</v>
      </c>
      <c r="D717" s="249">
        <v>1</v>
      </c>
      <c r="E717" s="243">
        <f t="shared" si="11"/>
        <v>0</v>
      </c>
      <c r="I717" s="255">
        <v>1.296</v>
      </c>
    </row>
    <row r="718" ht="25.9" customHeight="1" spans="1:9">
      <c r="A718" s="244">
        <v>2100717</v>
      </c>
      <c r="B718" s="244" t="s">
        <v>588</v>
      </c>
      <c r="C718" s="248">
        <v>320</v>
      </c>
      <c r="D718" s="249">
        <v>208</v>
      </c>
      <c r="E718" s="243">
        <f t="shared" si="11"/>
        <v>-112</v>
      </c>
      <c r="I718" s="255">
        <v>320.16</v>
      </c>
    </row>
    <row r="719" ht="25.9" customHeight="1" spans="1:9">
      <c r="A719" s="244">
        <v>2100799</v>
      </c>
      <c r="B719" s="244" t="s">
        <v>589</v>
      </c>
      <c r="C719" s="248">
        <v>19</v>
      </c>
      <c r="D719" s="249">
        <v>5</v>
      </c>
      <c r="E719" s="243">
        <f t="shared" si="11"/>
        <v>-14</v>
      </c>
      <c r="I719" s="255">
        <v>19.392</v>
      </c>
    </row>
    <row r="720" ht="25.9" customHeight="1" spans="1:9">
      <c r="A720" s="244">
        <v>21011</v>
      </c>
      <c r="B720" s="245" t="s">
        <v>590</v>
      </c>
      <c r="C720" s="246">
        <f>SUM(C721:C724)</f>
        <v>3792</v>
      </c>
      <c r="D720" s="246">
        <f>SUM(D721:D724)</f>
        <v>3991</v>
      </c>
      <c r="E720" s="243">
        <f t="shared" si="11"/>
        <v>199</v>
      </c>
      <c r="I720" s="254" t="e">
        <v>#N/A</v>
      </c>
    </row>
    <row r="721" ht="25.9" customHeight="1" spans="1:9">
      <c r="A721" s="244">
        <v>2101101</v>
      </c>
      <c r="B721" s="244" t="s">
        <v>591</v>
      </c>
      <c r="C721" s="248">
        <v>1558</v>
      </c>
      <c r="D721" s="249">
        <v>1687</v>
      </c>
      <c r="E721" s="243">
        <f t="shared" si="11"/>
        <v>129</v>
      </c>
      <c r="I721" s="255">
        <v>1557.9231</v>
      </c>
    </row>
    <row r="722" ht="25.9" customHeight="1" spans="1:9">
      <c r="A722" s="244">
        <v>2101102</v>
      </c>
      <c r="B722" s="244" t="s">
        <v>592</v>
      </c>
      <c r="C722" s="248">
        <v>1546</v>
      </c>
      <c r="D722" s="249">
        <v>1683</v>
      </c>
      <c r="E722" s="243">
        <f t="shared" si="11"/>
        <v>137</v>
      </c>
      <c r="I722" s="255">
        <v>1545.8246</v>
      </c>
    </row>
    <row r="723" ht="25.9" customHeight="1" spans="1:9">
      <c r="A723" s="244">
        <v>2101103</v>
      </c>
      <c r="B723" s="244" t="s">
        <v>593</v>
      </c>
      <c r="C723" s="248">
        <v>589</v>
      </c>
      <c r="D723" s="249">
        <v>561</v>
      </c>
      <c r="E723" s="243">
        <f t="shared" si="11"/>
        <v>-28</v>
      </c>
      <c r="I723" s="255">
        <v>589.01878</v>
      </c>
    </row>
    <row r="724" ht="25.9" customHeight="1" spans="1:9">
      <c r="A724" s="244">
        <v>2101199</v>
      </c>
      <c r="B724" s="244" t="s">
        <v>594</v>
      </c>
      <c r="C724" s="248">
        <v>99</v>
      </c>
      <c r="D724" s="249">
        <v>60</v>
      </c>
      <c r="E724" s="243">
        <f t="shared" si="11"/>
        <v>-39</v>
      </c>
      <c r="I724" s="255">
        <v>98.6875</v>
      </c>
    </row>
    <row r="725" ht="25.9" customHeight="1" spans="1:9">
      <c r="A725" s="244">
        <v>21012</v>
      </c>
      <c r="B725" s="245" t="s">
        <v>595</v>
      </c>
      <c r="C725" s="246">
        <f>SUM(C726:C728)</f>
        <v>5541</v>
      </c>
      <c r="D725" s="246">
        <f>SUM(D726:D728)</f>
        <v>5852</v>
      </c>
      <c r="E725" s="243">
        <f t="shared" si="11"/>
        <v>311</v>
      </c>
      <c r="I725" s="254" t="e">
        <v>#N/A</v>
      </c>
    </row>
    <row r="726" ht="25.9" customHeight="1" spans="1:9">
      <c r="A726" s="244">
        <v>2101201</v>
      </c>
      <c r="B726" s="244" t="s">
        <v>596</v>
      </c>
      <c r="C726" s="248"/>
      <c r="D726" s="249">
        <v>1</v>
      </c>
      <c r="E726" s="243">
        <f t="shared" si="11"/>
        <v>1</v>
      </c>
      <c r="I726" s="254" t="e">
        <v>#N/A</v>
      </c>
    </row>
    <row r="727" ht="25.9" customHeight="1" spans="1:9">
      <c r="A727" s="244">
        <v>2101202</v>
      </c>
      <c r="B727" s="244" t="s">
        <v>597</v>
      </c>
      <c r="C727" s="248">
        <v>5541</v>
      </c>
      <c r="D727" s="249">
        <v>5851</v>
      </c>
      <c r="E727" s="243">
        <f t="shared" si="11"/>
        <v>310</v>
      </c>
      <c r="I727" s="255">
        <v>5540.7335</v>
      </c>
    </row>
    <row r="728" ht="25.9" customHeight="1" spans="1:9">
      <c r="A728" s="244">
        <v>2101299</v>
      </c>
      <c r="B728" s="244" t="s">
        <v>598</v>
      </c>
      <c r="C728" s="248"/>
      <c r="D728" s="249"/>
      <c r="E728" s="243">
        <f t="shared" si="11"/>
        <v>0</v>
      </c>
      <c r="I728" s="254" t="e">
        <v>#N/A</v>
      </c>
    </row>
    <row r="729" ht="25.9" customHeight="1" spans="1:9">
      <c r="A729" s="244">
        <v>21013</v>
      </c>
      <c r="B729" s="245" t="s">
        <v>599</v>
      </c>
      <c r="C729" s="246">
        <f>SUM(C730:C732)</f>
        <v>78</v>
      </c>
      <c r="D729" s="246">
        <f>SUM(D730:D732)</f>
        <v>72</v>
      </c>
      <c r="E729" s="243">
        <f t="shared" si="11"/>
        <v>-6</v>
      </c>
      <c r="I729" s="254" t="e">
        <v>#N/A</v>
      </c>
    </row>
    <row r="730" ht="25.9" customHeight="1" spans="1:9">
      <c r="A730" s="244">
        <v>2101301</v>
      </c>
      <c r="B730" s="244" t="s">
        <v>600</v>
      </c>
      <c r="C730" s="248">
        <v>78</v>
      </c>
      <c r="D730" s="249">
        <v>72</v>
      </c>
      <c r="E730" s="243">
        <f t="shared" si="11"/>
        <v>-6</v>
      </c>
      <c r="I730" s="255">
        <v>78</v>
      </c>
    </row>
    <row r="731" ht="25.9" customHeight="1" spans="1:9">
      <c r="A731" s="244">
        <v>2101302</v>
      </c>
      <c r="B731" s="244" t="s">
        <v>601</v>
      </c>
      <c r="C731" s="248"/>
      <c r="D731" s="249"/>
      <c r="E731" s="243">
        <f t="shared" si="11"/>
        <v>0</v>
      </c>
      <c r="I731" s="254" t="e">
        <v>#N/A</v>
      </c>
    </row>
    <row r="732" ht="25.9" customHeight="1" spans="1:9">
      <c r="A732" s="244">
        <v>2101399</v>
      </c>
      <c r="B732" s="244" t="s">
        <v>602</v>
      </c>
      <c r="C732" s="248"/>
      <c r="D732" s="249"/>
      <c r="E732" s="243">
        <f t="shared" si="11"/>
        <v>0</v>
      </c>
      <c r="I732" s="254" t="e">
        <v>#N/A</v>
      </c>
    </row>
    <row r="733" ht="25.9" customHeight="1" spans="1:9">
      <c r="A733" s="244">
        <v>21014</v>
      </c>
      <c r="B733" s="245" t="s">
        <v>603</v>
      </c>
      <c r="C733" s="246">
        <f>SUM(C734:C735)</f>
        <v>56</v>
      </c>
      <c r="D733" s="246">
        <f>SUM(D734:D735)</f>
        <v>22</v>
      </c>
      <c r="E733" s="243">
        <f t="shared" si="11"/>
        <v>-34</v>
      </c>
      <c r="I733" s="254" t="e">
        <v>#N/A</v>
      </c>
    </row>
    <row r="734" ht="25.9" customHeight="1" spans="1:9">
      <c r="A734" s="244">
        <v>2101401</v>
      </c>
      <c r="B734" s="244" t="s">
        <v>604</v>
      </c>
      <c r="C734" s="248">
        <v>56</v>
      </c>
      <c r="D734" s="249">
        <v>22</v>
      </c>
      <c r="E734" s="243">
        <f t="shared" si="11"/>
        <v>-34</v>
      </c>
      <c r="I734" s="255">
        <v>55.6</v>
      </c>
    </row>
    <row r="735" ht="25.9" customHeight="1" spans="1:9">
      <c r="A735" s="244">
        <v>2101499</v>
      </c>
      <c r="B735" s="244" t="s">
        <v>605</v>
      </c>
      <c r="C735" s="248"/>
      <c r="D735" s="249"/>
      <c r="E735" s="243">
        <f t="shared" si="11"/>
        <v>0</v>
      </c>
      <c r="I735" s="254" t="e">
        <v>#N/A</v>
      </c>
    </row>
    <row r="736" ht="25.9" customHeight="1" spans="1:9">
      <c r="A736" s="244">
        <v>21015</v>
      </c>
      <c r="B736" s="245" t="s">
        <v>606</v>
      </c>
      <c r="C736" s="246">
        <f>SUM(C737:C744)</f>
        <v>161</v>
      </c>
      <c r="D736" s="246">
        <f>SUM(D737:D744)</f>
        <v>95</v>
      </c>
      <c r="E736" s="243">
        <f t="shared" si="11"/>
        <v>-66</v>
      </c>
      <c r="I736" s="254" t="e">
        <v>#N/A</v>
      </c>
    </row>
    <row r="737" ht="25.9" customHeight="1" spans="1:9">
      <c r="A737" s="244">
        <v>2101501</v>
      </c>
      <c r="B737" s="244" t="s">
        <v>72</v>
      </c>
      <c r="C737" s="248">
        <v>152</v>
      </c>
      <c r="D737" s="249">
        <v>95</v>
      </c>
      <c r="E737" s="243">
        <f t="shared" si="11"/>
        <v>-57</v>
      </c>
      <c r="I737" s="255">
        <v>151.5139</v>
      </c>
    </row>
    <row r="738" ht="25.9" customHeight="1" spans="1:9">
      <c r="A738" s="244">
        <v>2101502</v>
      </c>
      <c r="B738" s="244" t="s">
        <v>73</v>
      </c>
      <c r="C738" s="248"/>
      <c r="D738" s="249"/>
      <c r="E738" s="243">
        <f t="shared" si="11"/>
        <v>0</v>
      </c>
      <c r="I738" s="254" t="e">
        <v>#N/A</v>
      </c>
    </row>
    <row r="739" ht="25.9" customHeight="1" spans="1:9">
      <c r="A739" s="244">
        <v>2101503</v>
      </c>
      <c r="B739" s="244" t="s">
        <v>74</v>
      </c>
      <c r="C739" s="248"/>
      <c r="D739" s="249"/>
      <c r="E739" s="243">
        <f t="shared" si="11"/>
        <v>0</v>
      </c>
      <c r="I739" s="254" t="e">
        <v>#N/A</v>
      </c>
    </row>
    <row r="740" ht="25.9" customHeight="1" spans="1:9">
      <c r="A740" s="244">
        <v>2101504</v>
      </c>
      <c r="B740" s="244" t="s">
        <v>113</v>
      </c>
      <c r="C740" s="248"/>
      <c r="D740" s="249"/>
      <c r="E740" s="243">
        <f t="shared" si="11"/>
        <v>0</v>
      </c>
      <c r="I740" s="254" t="e">
        <v>#N/A</v>
      </c>
    </row>
    <row r="741" ht="25.9" customHeight="1" spans="1:9">
      <c r="A741" s="244">
        <v>2101505</v>
      </c>
      <c r="B741" s="244" t="s">
        <v>607</v>
      </c>
      <c r="C741" s="248"/>
      <c r="D741" s="249"/>
      <c r="E741" s="243">
        <f t="shared" si="11"/>
        <v>0</v>
      </c>
      <c r="I741" s="254" t="e">
        <v>#N/A</v>
      </c>
    </row>
    <row r="742" ht="25.9" customHeight="1" spans="1:9">
      <c r="A742" s="244">
        <v>2101506</v>
      </c>
      <c r="B742" s="244" t="s">
        <v>608</v>
      </c>
      <c r="C742" s="248">
        <v>9</v>
      </c>
      <c r="D742" s="249">
        <v>0</v>
      </c>
      <c r="E742" s="243">
        <f t="shared" si="11"/>
        <v>-9</v>
      </c>
      <c r="I742" s="255">
        <v>9.2705</v>
      </c>
    </row>
    <row r="743" ht="25.9" customHeight="1" spans="1:9">
      <c r="A743" s="244">
        <v>2101550</v>
      </c>
      <c r="B743" s="244" t="s">
        <v>81</v>
      </c>
      <c r="C743" s="248"/>
      <c r="D743" s="249"/>
      <c r="E743" s="243">
        <f t="shared" si="11"/>
        <v>0</v>
      </c>
      <c r="I743" s="254" t="e">
        <v>#N/A</v>
      </c>
    </row>
    <row r="744" ht="25.9" customHeight="1" spans="1:9">
      <c r="A744" s="244">
        <v>2101599</v>
      </c>
      <c r="B744" s="244" t="s">
        <v>609</v>
      </c>
      <c r="C744" s="248"/>
      <c r="D744" s="249"/>
      <c r="E744" s="243">
        <f t="shared" si="11"/>
        <v>0</v>
      </c>
      <c r="I744" s="254" t="e">
        <v>#N/A</v>
      </c>
    </row>
    <row r="745" ht="25.9" customHeight="1" spans="1:9">
      <c r="A745" s="244">
        <v>21016</v>
      </c>
      <c r="B745" s="245" t="s">
        <v>610</v>
      </c>
      <c r="C745" s="246">
        <f>SUM(C746)</f>
        <v>100</v>
      </c>
      <c r="D745" s="246">
        <v>100</v>
      </c>
      <c r="E745" s="243">
        <f t="shared" si="11"/>
        <v>0</v>
      </c>
      <c r="I745" s="254" t="e">
        <v>#N/A</v>
      </c>
    </row>
    <row r="746" ht="25.9" customHeight="1" spans="1:9">
      <c r="A746" s="244">
        <v>2101601</v>
      </c>
      <c r="B746" s="244" t="s">
        <v>611</v>
      </c>
      <c r="C746" s="248">
        <v>100</v>
      </c>
      <c r="D746" s="249">
        <v>100</v>
      </c>
      <c r="E746" s="243">
        <f t="shared" si="11"/>
        <v>0</v>
      </c>
      <c r="I746" s="255">
        <v>99.68</v>
      </c>
    </row>
    <row r="747" ht="25.9" customHeight="1" spans="1:9">
      <c r="A747" s="244">
        <v>21017</v>
      </c>
      <c r="B747" s="245" t="s">
        <v>612</v>
      </c>
      <c r="C747" s="246">
        <f>SUM(C748:C749)</f>
        <v>1036</v>
      </c>
      <c r="D747" s="246">
        <v>99</v>
      </c>
      <c r="E747" s="243">
        <f t="shared" si="11"/>
        <v>-937</v>
      </c>
      <c r="I747" s="255"/>
    </row>
    <row r="748" ht="25.9" customHeight="1" spans="1:9">
      <c r="A748" s="244">
        <v>2101704</v>
      </c>
      <c r="B748" s="244" t="s">
        <v>613</v>
      </c>
      <c r="C748" s="248">
        <v>800</v>
      </c>
      <c r="D748" s="249">
        <v>99</v>
      </c>
      <c r="E748" s="243">
        <f t="shared" si="11"/>
        <v>-701</v>
      </c>
      <c r="I748" s="255"/>
    </row>
    <row r="749" ht="25.9" customHeight="1" spans="1:9">
      <c r="A749" s="244">
        <v>2101799</v>
      </c>
      <c r="B749" s="244" t="s">
        <v>614</v>
      </c>
      <c r="C749" s="248">
        <v>236</v>
      </c>
      <c r="D749" s="249"/>
      <c r="E749" s="243">
        <f t="shared" si="11"/>
        <v>-236</v>
      </c>
      <c r="I749" s="255"/>
    </row>
    <row r="750" ht="25.9" customHeight="1" spans="1:9">
      <c r="A750" s="244">
        <v>21099</v>
      </c>
      <c r="B750" s="245" t="s">
        <v>615</v>
      </c>
      <c r="C750" s="246">
        <f>SUM(C751)</f>
        <v>135</v>
      </c>
      <c r="D750" s="246">
        <v>136</v>
      </c>
      <c r="E750" s="243">
        <f t="shared" si="11"/>
        <v>1</v>
      </c>
      <c r="I750" s="254" t="e">
        <v>#N/A</v>
      </c>
    </row>
    <row r="751" ht="25.9" customHeight="1" spans="1:9">
      <c r="A751" s="244">
        <v>2109999</v>
      </c>
      <c r="B751" s="244" t="s">
        <v>616</v>
      </c>
      <c r="C751" s="248">
        <v>135</v>
      </c>
      <c r="D751" s="249">
        <v>136</v>
      </c>
      <c r="E751" s="243">
        <f t="shared" si="11"/>
        <v>1</v>
      </c>
      <c r="I751" s="255">
        <v>135</v>
      </c>
    </row>
    <row r="752" ht="25.9" customHeight="1" spans="1:9">
      <c r="A752" s="244">
        <v>211</v>
      </c>
      <c r="B752" s="245" t="s">
        <v>617</v>
      </c>
      <c r="C752" s="246">
        <f>SUM(C753,C763,C767,C776,C783,C790,C796,C799,C802,C804,C806,C812,C814,C816,C827)</f>
        <v>157</v>
      </c>
      <c r="D752" s="246">
        <v>394</v>
      </c>
      <c r="E752" s="243">
        <f t="shared" si="11"/>
        <v>237</v>
      </c>
      <c r="I752" s="254" t="e">
        <v>#N/A</v>
      </c>
    </row>
    <row r="753" ht="25.9" customHeight="1" spans="1:9">
      <c r="A753" s="244">
        <v>21101</v>
      </c>
      <c r="B753" s="245" t="s">
        <v>618</v>
      </c>
      <c r="C753" s="246"/>
      <c r="D753" s="246"/>
      <c r="E753" s="243">
        <f t="shared" si="11"/>
        <v>0</v>
      </c>
      <c r="I753" s="254" t="e">
        <v>#N/A</v>
      </c>
    </row>
    <row r="754" ht="25.9" customHeight="1" spans="1:9">
      <c r="A754" s="244">
        <v>2110101</v>
      </c>
      <c r="B754" s="244" t="s">
        <v>72</v>
      </c>
      <c r="C754" s="248"/>
      <c r="D754" s="249"/>
      <c r="E754" s="243">
        <f t="shared" si="11"/>
        <v>0</v>
      </c>
      <c r="I754" s="254" t="e">
        <v>#N/A</v>
      </c>
    </row>
    <row r="755" ht="25.9" customHeight="1" spans="1:9">
      <c r="A755" s="244">
        <v>2110102</v>
      </c>
      <c r="B755" s="244" t="s">
        <v>73</v>
      </c>
      <c r="C755" s="248"/>
      <c r="D755" s="249"/>
      <c r="E755" s="243">
        <f t="shared" si="11"/>
        <v>0</v>
      </c>
      <c r="I755" s="254" t="e">
        <v>#N/A</v>
      </c>
    </row>
    <row r="756" ht="25.9" customHeight="1" spans="1:9">
      <c r="A756" s="244">
        <v>2110103</v>
      </c>
      <c r="B756" s="244" t="s">
        <v>74</v>
      </c>
      <c r="C756" s="248"/>
      <c r="D756" s="249"/>
      <c r="E756" s="243">
        <f t="shared" si="11"/>
        <v>0</v>
      </c>
      <c r="I756" s="254" t="e">
        <v>#N/A</v>
      </c>
    </row>
    <row r="757" ht="25.9" customHeight="1" spans="1:9">
      <c r="A757" s="244">
        <v>2110104</v>
      </c>
      <c r="B757" s="244" t="s">
        <v>619</v>
      </c>
      <c r="C757" s="248"/>
      <c r="D757" s="249"/>
      <c r="E757" s="243">
        <f t="shared" si="11"/>
        <v>0</v>
      </c>
      <c r="I757" s="254" t="e">
        <v>#N/A</v>
      </c>
    </row>
    <row r="758" ht="25.9" customHeight="1" spans="1:9">
      <c r="A758" s="244">
        <v>2110105</v>
      </c>
      <c r="B758" s="244" t="s">
        <v>620</v>
      </c>
      <c r="C758" s="248"/>
      <c r="D758" s="249"/>
      <c r="E758" s="243">
        <f t="shared" si="11"/>
        <v>0</v>
      </c>
      <c r="I758" s="254" t="e">
        <v>#N/A</v>
      </c>
    </row>
    <row r="759" ht="25.9" customHeight="1" spans="1:9">
      <c r="A759" s="244">
        <v>2110106</v>
      </c>
      <c r="B759" s="244" t="s">
        <v>621</v>
      </c>
      <c r="C759" s="248"/>
      <c r="D759" s="249"/>
      <c r="E759" s="243">
        <f t="shared" si="11"/>
        <v>0</v>
      </c>
      <c r="I759" s="254" t="e">
        <v>#N/A</v>
      </c>
    </row>
    <row r="760" ht="25.9" customHeight="1" spans="1:9">
      <c r="A760" s="244">
        <v>2110107</v>
      </c>
      <c r="B760" s="244" t="s">
        <v>622</v>
      </c>
      <c r="C760" s="248"/>
      <c r="D760" s="249"/>
      <c r="E760" s="243">
        <f t="shared" si="11"/>
        <v>0</v>
      </c>
      <c r="I760" s="254" t="e">
        <v>#N/A</v>
      </c>
    </row>
    <row r="761" ht="25.9" customHeight="1" spans="1:9">
      <c r="A761" s="244">
        <v>2110108</v>
      </c>
      <c r="B761" s="244" t="s">
        <v>623</v>
      </c>
      <c r="C761" s="248"/>
      <c r="D761" s="249"/>
      <c r="E761" s="243">
        <f t="shared" si="11"/>
        <v>0</v>
      </c>
      <c r="I761" s="254" t="e">
        <v>#N/A</v>
      </c>
    </row>
    <row r="762" ht="25.9" customHeight="1" spans="1:9">
      <c r="A762" s="244">
        <v>2110199</v>
      </c>
      <c r="B762" s="244" t="s">
        <v>624</v>
      </c>
      <c r="C762" s="248"/>
      <c r="D762" s="249"/>
      <c r="E762" s="243">
        <f t="shared" si="11"/>
        <v>0</v>
      </c>
      <c r="I762" s="254" t="e">
        <v>#N/A</v>
      </c>
    </row>
    <row r="763" ht="25.9" customHeight="1" spans="1:9">
      <c r="A763" s="244">
        <v>21102</v>
      </c>
      <c r="B763" s="245" t="s">
        <v>625</v>
      </c>
      <c r="C763" s="246"/>
      <c r="D763" s="246"/>
      <c r="E763" s="243">
        <f t="shared" si="11"/>
        <v>0</v>
      </c>
      <c r="I763" s="254" t="e">
        <v>#N/A</v>
      </c>
    </row>
    <row r="764" ht="25.9" customHeight="1" spans="1:9">
      <c r="A764" s="244">
        <v>2110203</v>
      </c>
      <c r="B764" s="244" t="s">
        <v>626</v>
      </c>
      <c r="C764" s="248"/>
      <c r="D764" s="249"/>
      <c r="E764" s="243">
        <f t="shared" si="11"/>
        <v>0</v>
      </c>
      <c r="I764" s="254" t="e">
        <v>#N/A</v>
      </c>
    </row>
    <row r="765" ht="25.9" customHeight="1" spans="1:9">
      <c r="A765" s="244">
        <v>2110204</v>
      </c>
      <c r="B765" s="244" t="s">
        <v>627</v>
      </c>
      <c r="C765" s="248"/>
      <c r="D765" s="249"/>
      <c r="E765" s="243">
        <f t="shared" si="11"/>
        <v>0</v>
      </c>
      <c r="I765" s="254" t="e">
        <v>#N/A</v>
      </c>
    </row>
    <row r="766" ht="25.9" customHeight="1" spans="1:9">
      <c r="A766" s="244">
        <v>2110299</v>
      </c>
      <c r="B766" s="244" t="s">
        <v>628</v>
      </c>
      <c r="C766" s="248"/>
      <c r="D766" s="249"/>
      <c r="E766" s="243">
        <f t="shared" si="11"/>
        <v>0</v>
      </c>
      <c r="I766" s="254" t="e">
        <v>#N/A</v>
      </c>
    </row>
    <row r="767" ht="25.9" customHeight="1" spans="1:9">
      <c r="A767" s="244">
        <v>21103</v>
      </c>
      <c r="B767" s="245" t="s">
        <v>629</v>
      </c>
      <c r="C767" s="246"/>
      <c r="D767" s="246">
        <v>220</v>
      </c>
      <c r="E767" s="243">
        <f t="shared" si="11"/>
        <v>220</v>
      </c>
      <c r="I767" s="254" t="e">
        <v>#N/A</v>
      </c>
    </row>
    <row r="768" ht="25.9" customHeight="1" spans="1:9">
      <c r="A768" s="244">
        <v>2110301</v>
      </c>
      <c r="B768" s="244" t="s">
        <v>630</v>
      </c>
      <c r="C768" s="248"/>
      <c r="D768" s="249"/>
      <c r="E768" s="243">
        <f t="shared" si="11"/>
        <v>0</v>
      </c>
      <c r="I768" s="254" t="e">
        <v>#N/A</v>
      </c>
    </row>
    <row r="769" ht="25.9" customHeight="1" spans="1:9">
      <c r="A769" s="244">
        <v>2110302</v>
      </c>
      <c r="B769" s="244" t="s">
        <v>631</v>
      </c>
      <c r="C769" s="248"/>
      <c r="D769" s="249">
        <v>220</v>
      </c>
      <c r="E769" s="243">
        <f t="shared" si="11"/>
        <v>220</v>
      </c>
      <c r="I769" s="254" t="e">
        <v>#N/A</v>
      </c>
    </row>
    <row r="770" ht="25.9" customHeight="1" spans="1:9">
      <c r="A770" s="244">
        <v>2110303</v>
      </c>
      <c r="B770" s="244" t="s">
        <v>632</v>
      </c>
      <c r="C770" s="248"/>
      <c r="D770" s="249"/>
      <c r="E770" s="243">
        <f t="shared" si="11"/>
        <v>0</v>
      </c>
      <c r="I770" s="254" t="e">
        <v>#N/A</v>
      </c>
    </row>
    <row r="771" ht="25.9" customHeight="1" spans="1:9">
      <c r="A771" s="244">
        <v>2110304</v>
      </c>
      <c r="B771" s="244" t="s">
        <v>633</v>
      </c>
      <c r="C771" s="248"/>
      <c r="D771" s="249"/>
      <c r="E771" s="243">
        <f t="shared" si="11"/>
        <v>0</v>
      </c>
      <c r="I771" s="254" t="e">
        <v>#N/A</v>
      </c>
    </row>
    <row r="772" ht="25.9" customHeight="1" spans="1:9">
      <c r="A772" s="244">
        <v>2110305</v>
      </c>
      <c r="B772" s="244" t="s">
        <v>634</v>
      </c>
      <c r="C772" s="248"/>
      <c r="D772" s="249"/>
      <c r="E772" s="243">
        <f t="shared" si="11"/>
        <v>0</v>
      </c>
      <c r="I772" s="254" t="e">
        <v>#N/A</v>
      </c>
    </row>
    <row r="773" ht="25.9" customHeight="1" spans="1:9">
      <c r="A773" s="244">
        <v>2110306</v>
      </c>
      <c r="B773" s="244" t="s">
        <v>635</v>
      </c>
      <c r="C773" s="248"/>
      <c r="D773" s="249"/>
      <c r="E773" s="243">
        <f t="shared" si="11"/>
        <v>0</v>
      </c>
      <c r="I773" s="254" t="e">
        <v>#N/A</v>
      </c>
    </row>
    <row r="774" ht="25.9" customHeight="1" spans="1:9">
      <c r="A774" s="244">
        <v>2110307</v>
      </c>
      <c r="B774" s="244" t="s">
        <v>636</v>
      </c>
      <c r="C774" s="248"/>
      <c r="D774" s="249"/>
      <c r="E774" s="243">
        <f t="shared" ref="E774:E837" si="12">D774-C774</f>
        <v>0</v>
      </c>
      <c r="I774" s="254" t="e">
        <v>#N/A</v>
      </c>
    </row>
    <row r="775" ht="25.9" customHeight="1" spans="1:9">
      <c r="A775" s="244">
        <v>2110399</v>
      </c>
      <c r="B775" s="244" t="s">
        <v>637</v>
      </c>
      <c r="C775" s="248"/>
      <c r="D775" s="249"/>
      <c r="E775" s="243">
        <f t="shared" si="12"/>
        <v>0</v>
      </c>
      <c r="I775" s="254" t="e">
        <v>#N/A</v>
      </c>
    </row>
    <row r="776" ht="25.9" customHeight="1" spans="1:9">
      <c r="A776" s="244">
        <v>21104</v>
      </c>
      <c r="B776" s="245" t="s">
        <v>638</v>
      </c>
      <c r="C776" s="246">
        <f>SUM(C777:C782)</f>
        <v>150</v>
      </c>
      <c r="D776" s="246">
        <v>141</v>
      </c>
      <c r="E776" s="243">
        <f t="shared" si="12"/>
        <v>-9</v>
      </c>
      <c r="I776" s="254" t="e">
        <v>#N/A</v>
      </c>
    </row>
    <row r="777" ht="25.9" customHeight="1" spans="1:9">
      <c r="A777" s="244">
        <v>2110401</v>
      </c>
      <c r="B777" s="244" t="s">
        <v>639</v>
      </c>
      <c r="C777" s="248">
        <v>150</v>
      </c>
      <c r="D777" s="249">
        <v>141</v>
      </c>
      <c r="E777" s="243">
        <f t="shared" si="12"/>
        <v>-9</v>
      </c>
      <c r="I777" s="255">
        <v>150</v>
      </c>
    </row>
    <row r="778" ht="15" customHeight="1" spans="1:9">
      <c r="A778" s="244">
        <v>2110402</v>
      </c>
      <c r="B778" s="244" t="s">
        <v>640</v>
      </c>
      <c r="C778" s="248"/>
      <c r="D778" s="249"/>
      <c r="E778" s="243">
        <f t="shared" si="12"/>
        <v>0</v>
      </c>
      <c r="I778" s="254" t="e">
        <v>#N/A</v>
      </c>
    </row>
    <row r="779" ht="18" customHeight="1" spans="1:9">
      <c r="A779" s="244">
        <v>2110404</v>
      </c>
      <c r="B779" s="244" t="s">
        <v>641</v>
      </c>
      <c r="C779" s="248"/>
      <c r="D779" s="249"/>
      <c r="E779" s="243">
        <f t="shared" si="12"/>
        <v>0</v>
      </c>
      <c r="I779" s="254" t="e">
        <v>#N/A</v>
      </c>
    </row>
    <row r="780" ht="24" customHeight="1" spans="1:9">
      <c r="A780" s="244">
        <v>2110405</v>
      </c>
      <c r="B780" s="244" t="s">
        <v>642</v>
      </c>
      <c r="C780" s="248"/>
      <c r="D780" s="249"/>
      <c r="E780" s="243">
        <f t="shared" si="12"/>
        <v>0</v>
      </c>
      <c r="I780" s="254" t="e">
        <v>#N/A</v>
      </c>
    </row>
    <row r="781" ht="28" customHeight="1" spans="1:9">
      <c r="A781" s="244">
        <v>2110406</v>
      </c>
      <c r="B781" s="244" t="s">
        <v>643</v>
      </c>
      <c r="C781" s="248"/>
      <c r="D781" s="249"/>
      <c r="E781" s="243">
        <f t="shared" si="12"/>
        <v>0</v>
      </c>
      <c r="I781" s="254" t="e">
        <v>#N/A</v>
      </c>
    </row>
    <row r="782" ht="37" customHeight="1" spans="1:9">
      <c r="A782" s="244">
        <v>2110499</v>
      </c>
      <c r="B782" s="244" t="s">
        <v>644</v>
      </c>
      <c r="C782" s="248"/>
      <c r="D782" s="249"/>
      <c r="E782" s="243">
        <f t="shared" si="12"/>
        <v>0</v>
      </c>
      <c r="I782" s="254" t="e">
        <v>#N/A</v>
      </c>
    </row>
    <row r="783" ht="25.9" customHeight="1" spans="1:9">
      <c r="A783" s="244">
        <v>21105</v>
      </c>
      <c r="B783" s="245" t="s">
        <v>645</v>
      </c>
      <c r="C783" s="246">
        <f>SUM(C784:C789)</f>
        <v>7</v>
      </c>
      <c r="D783" s="246">
        <v>7</v>
      </c>
      <c r="E783" s="243">
        <f t="shared" si="12"/>
        <v>0</v>
      </c>
      <c r="I783" s="254" t="e">
        <v>#N/A</v>
      </c>
    </row>
    <row r="784" ht="28" customHeight="1" spans="1:9">
      <c r="A784" s="244">
        <v>2110501</v>
      </c>
      <c r="B784" s="244" t="s">
        <v>646</v>
      </c>
      <c r="C784" s="248"/>
      <c r="D784" s="249"/>
      <c r="E784" s="243">
        <f t="shared" si="12"/>
        <v>0</v>
      </c>
      <c r="I784" s="254" t="e">
        <v>#N/A</v>
      </c>
    </row>
    <row r="785" ht="43" customHeight="1" spans="1:9">
      <c r="A785" s="244">
        <v>2110502</v>
      </c>
      <c r="B785" s="244" t="s">
        <v>647</v>
      </c>
      <c r="C785" s="248"/>
      <c r="D785" s="249"/>
      <c r="E785" s="243">
        <f t="shared" si="12"/>
        <v>0</v>
      </c>
      <c r="I785" s="254" t="e">
        <v>#N/A</v>
      </c>
    </row>
    <row r="786" ht="54" customHeight="1" spans="1:9">
      <c r="A786" s="244">
        <v>2110503</v>
      </c>
      <c r="B786" s="244" t="s">
        <v>648</v>
      </c>
      <c r="C786" s="248"/>
      <c r="D786" s="249"/>
      <c r="E786" s="243">
        <f t="shared" si="12"/>
        <v>0</v>
      </c>
      <c r="I786" s="254" t="e">
        <v>#N/A</v>
      </c>
    </row>
    <row r="787" ht="24" customHeight="1" spans="1:9">
      <c r="A787" s="244">
        <v>2110506</v>
      </c>
      <c r="B787" s="244" t="s">
        <v>649</v>
      </c>
      <c r="C787" s="248"/>
      <c r="D787" s="249"/>
      <c r="E787" s="243">
        <f t="shared" si="12"/>
        <v>0</v>
      </c>
      <c r="I787" s="254" t="e">
        <v>#N/A</v>
      </c>
    </row>
    <row r="788" ht="26" customHeight="1" spans="1:9">
      <c r="A788" s="244">
        <v>2110507</v>
      </c>
      <c r="B788" s="244" t="s">
        <v>650</v>
      </c>
      <c r="C788" s="248"/>
      <c r="D788" s="249"/>
      <c r="E788" s="243">
        <f t="shared" si="12"/>
        <v>0</v>
      </c>
      <c r="I788" s="254" t="e">
        <v>#N/A</v>
      </c>
    </row>
    <row r="789" ht="25.9" customHeight="1" spans="1:9">
      <c r="A789" s="244">
        <v>2110599</v>
      </c>
      <c r="B789" s="244" t="s">
        <v>651</v>
      </c>
      <c r="C789" s="248">
        <v>7</v>
      </c>
      <c r="D789" s="249">
        <v>7</v>
      </c>
      <c r="E789" s="243">
        <f t="shared" si="12"/>
        <v>0</v>
      </c>
      <c r="I789" s="255">
        <v>7</v>
      </c>
    </row>
    <row r="790" ht="25.9" customHeight="1" spans="1:9">
      <c r="A790" s="244">
        <v>21106</v>
      </c>
      <c r="B790" s="245" t="s">
        <v>652</v>
      </c>
      <c r="C790" s="246">
        <f>SUM(C791:C795)</f>
        <v>0</v>
      </c>
      <c r="D790" s="246"/>
      <c r="E790" s="243">
        <f t="shared" si="12"/>
        <v>0</v>
      </c>
      <c r="I790" s="254" t="e">
        <v>#N/A</v>
      </c>
    </row>
    <row r="791" ht="25.9" customHeight="1" spans="1:9">
      <c r="A791" s="244">
        <v>2110602</v>
      </c>
      <c r="B791" s="244" t="s">
        <v>653</v>
      </c>
      <c r="C791" s="248"/>
      <c r="D791" s="249"/>
      <c r="E791" s="243">
        <f t="shared" si="12"/>
        <v>0</v>
      </c>
      <c r="I791" s="254" t="e">
        <v>#N/A</v>
      </c>
    </row>
    <row r="792" ht="25.9" customHeight="1" spans="1:9">
      <c r="A792" s="244">
        <v>2110603</v>
      </c>
      <c r="B792" s="244" t="s">
        <v>654</v>
      </c>
      <c r="C792" s="248"/>
      <c r="D792" s="249"/>
      <c r="E792" s="243">
        <f t="shared" si="12"/>
        <v>0</v>
      </c>
      <c r="I792" s="254" t="e">
        <v>#N/A</v>
      </c>
    </row>
    <row r="793" ht="25.9" customHeight="1" spans="1:9">
      <c r="A793" s="244">
        <v>2110604</v>
      </c>
      <c r="B793" s="244" t="s">
        <v>655</v>
      </c>
      <c r="C793" s="248"/>
      <c r="D793" s="249"/>
      <c r="E793" s="243">
        <f t="shared" si="12"/>
        <v>0</v>
      </c>
      <c r="I793" s="254" t="e">
        <v>#N/A</v>
      </c>
    </row>
    <row r="794" ht="25.9" customHeight="1" spans="1:9">
      <c r="A794" s="244">
        <v>2110605</v>
      </c>
      <c r="B794" s="244" t="s">
        <v>656</v>
      </c>
      <c r="C794" s="248"/>
      <c r="D794" s="249"/>
      <c r="E794" s="243">
        <f t="shared" si="12"/>
        <v>0</v>
      </c>
      <c r="I794" s="254" t="e">
        <v>#N/A</v>
      </c>
    </row>
    <row r="795" ht="25.9" customHeight="1" spans="1:9">
      <c r="A795" s="244">
        <v>2110699</v>
      </c>
      <c r="B795" s="244" t="s">
        <v>657</v>
      </c>
      <c r="C795" s="248"/>
      <c r="D795" s="249"/>
      <c r="E795" s="243">
        <f t="shared" si="12"/>
        <v>0</v>
      </c>
      <c r="I795" s="254" t="e">
        <v>#N/A</v>
      </c>
    </row>
    <row r="796" ht="25.9" customHeight="1" spans="1:9">
      <c r="A796" s="244">
        <v>21107</v>
      </c>
      <c r="B796" s="245" t="s">
        <v>658</v>
      </c>
      <c r="C796" s="246">
        <f>SUM(C797:C798)</f>
        <v>0</v>
      </c>
      <c r="D796" s="246"/>
      <c r="E796" s="243">
        <f t="shared" si="12"/>
        <v>0</v>
      </c>
      <c r="I796" s="254" t="e">
        <v>#N/A</v>
      </c>
    </row>
    <row r="797" ht="25.9" customHeight="1" spans="1:9">
      <c r="A797" s="244">
        <v>2110704</v>
      </c>
      <c r="B797" s="244" t="s">
        <v>659</v>
      </c>
      <c r="C797" s="248"/>
      <c r="D797" s="249"/>
      <c r="E797" s="243">
        <f t="shared" si="12"/>
        <v>0</v>
      </c>
      <c r="I797" s="254" t="e">
        <v>#N/A</v>
      </c>
    </row>
    <row r="798" ht="25.9" customHeight="1" spans="1:9">
      <c r="A798" s="244">
        <v>2110799</v>
      </c>
      <c r="B798" s="244" t="s">
        <v>660</v>
      </c>
      <c r="C798" s="248"/>
      <c r="D798" s="249"/>
      <c r="E798" s="243">
        <f t="shared" si="12"/>
        <v>0</v>
      </c>
      <c r="I798" s="254" t="e">
        <v>#N/A</v>
      </c>
    </row>
    <row r="799" ht="25.9" customHeight="1" spans="1:9">
      <c r="A799" s="244">
        <v>21108</v>
      </c>
      <c r="B799" s="245" t="s">
        <v>661</v>
      </c>
      <c r="C799" s="246">
        <f>SUM(C800:C801)</f>
        <v>0</v>
      </c>
      <c r="D799" s="246"/>
      <c r="E799" s="243">
        <f t="shared" si="12"/>
        <v>0</v>
      </c>
      <c r="I799" s="254" t="e">
        <v>#N/A</v>
      </c>
    </row>
    <row r="800" ht="25.9" customHeight="1" spans="1:9">
      <c r="A800" s="244">
        <v>2110804</v>
      </c>
      <c r="B800" s="244" t="s">
        <v>662</v>
      </c>
      <c r="C800" s="248"/>
      <c r="D800" s="249"/>
      <c r="E800" s="243">
        <f t="shared" si="12"/>
        <v>0</v>
      </c>
      <c r="I800" s="254" t="e">
        <v>#N/A</v>
      </c>
    </row>
    <row r="801" ht="25.9" customHeight="1" spans="1:9">
      <c r="A801" s="244">
        <v>2110899</v>
      </c>
      <c r="B801" s="244" t="s">
        <v>663</v>
      </c>
      <c r="C801" s="248"/>
      <c r="D801" s="249"/>
      <c r="E801" s="243">
        <f t="shared" si="12"/>
        <v>0</v>
      </c>
      <c r="I801" s="254" t="e">
        <v>#N/A</v>
      </c>
    </row>
    <row r="802" ht="25.9" customHeight="1" spans="1:9">
      <c r="A802" s="244">
        <v>21109</v>
      </c>
      <c r="B802" s="245" t="s">
        <v>664</v>
      </c>
      <c r="C802" s="246">
        <f>SUM(C803)</f>
        <v>0</v>
      </c>
      <c r="D802" s="246"/>
      <c r="E802" s="243">
        <f t="shared" si="12"/>
        <v>0</v>
      </c>
      <c r="I802" s="254" t="e">
        <v>#N/A</v>
      </c>
    </row>
    <row r="803" ht="25.9" customHeight="1" spans="1:9">
      <c r="A803" s="244">
        <v>2110901</v>
      </c>
      <c r="B803" s="244" t="s">
        <v>665</v>
      </c>
      <c r="C803" s="248"/>
      <c r="D803" s="249"/>
      <c r="E803" s="243">
        <f t="shared" si="12"/>
        <v>0</v>
      </c>
      <c r="I803" s="254" t="e">
        <v>#N/A</v>
      </c>
    </row>
    <row r="804" ht="25.9" customHeight="1" spans="1:9">
      <c r="A804" s="244">
        <v>21110</v>
      </c>
      <c r="B804" s="245" t="s">
        <v>666</v>
      </c>
      <c r="C804" s="246">
        <f>SUM(C805)</f>
        <v>0</v>
      </c>
      <c r="D804" s="246"/>
      <c r="E804" s="243">
        <f t="shared" si="12"/>
        <v>0</v>
      </c>
      <c r="I804" s="254" t="e">
        <v>#N/A</v>
      </c>
    </row>
    <row r="805" ht="25.9" customHeight="1" spans="1:9">
      <c r="A805" s="244">
        <v>2111001</v>
      </c>
      <c r="B805" s="244" t="s">
        <v>667</v>
      </c>
      <c r="C805" s="248"/>
      <c r="D805" s="249"/>
      <c r="E805" s="243">
        <f t="shared" si="12"/>
        <v>0</v>
      </c>
      <c r="I805" s="254" t="e">
        <v>#N/A</v>
      </c>
    </row>
    <row r="806" ht="25.9" customHeight="1" spans="1:9">
      <c r="A806" s="244">
        <v>21111</v>
      </c>
      <c r="B806" s="245" t="s">
        <v>668</v>
      </c>
      <c r="C806" s="246">
        <f>SUM(C807:C811)</f>
        <v>0</v>
      </c>
      <c r="D806" s="246"/>
      <c r="E806" s="243">
        <f t="shared" si="12"/>
        <v>0</v>
      </c>
      <c r="I806" s="254" t="e">
        <v>#N/A</v>
      </c>
    </row>
    <row r="807" ht="25.9" customHeight="1" spans="1:9">
      <c r="A807" s="244">
        <v>2111101</v>
      </c>
      <c r="B807" s="244" t="s">
        <v>669</v>
      </c>
      <c r="C807" s="248"/>
      <c r="D807" s="249"/>
      <c r="E807" s="243">
        <f t="shared" si="12"/>
        <v>0</v>
      </c>
      <c r="I807" s="254" t="e">
        <v>#N/A</v>
      </c>
    </row>
    <row r="808" ht="25.9" customHeight="1" spans="1:9">
      <c r="A808" s="244">
        <v>2111102</v>
      </c>
      <c r="B808" s="244" t="s">
        <v>670</v>
      </c>
      <c r="C808" s="248"/>
      <c r="D808" s="249"/>
      <c r="E808" s="243">
        <f t="shared" si="12"/>
        <v>0</v>
      </c>
      <c r="I808" s="254" t="e">
        <v>#N/A</v>
      </c>
    </row>
    <row r="809" ht="25.9" customHeight="1" spans="1:9">
      <c r="A809" s="244">
        <v>2111103</v>
      </c>
      <c r="B809" s="244" t="s">
        <v>671</v>
      </c>
      <c r="C809" s="248"/>
      <c r="D809" s="249"/>
      <c r="E809" s="243">
        <f t="shared" si="12"/>
        <v>0</v>
      </c>
      <c r="I809" s="254" t="e">
        <v>#N/A</v>
      </c>
    </row>
    <row r="810" ht="25.9" customHeight="1" spans="1:9">
      <c r="A810" s="244">
        <v>2111104</v>
      </c>
      <c r="B810" s="244" t="s">
        <v>672</v>
      </c>
      <c r="C810" s="248"/>
      <c r="D810" s="249"/>
      <c r="E810" s="243">
        <f t="shared" si="12"/>
        <v>0</v>
      </c>
      <c r="I810" s="254" t="e">
        <v>#N/A</v>
      </c>
    </row>
    <row r="811" ht="25.9" customHeight="1" spans="1:9">
      <c r="A811" s="244">
        <v>2111199</v>
      </c>
      <c r="B811" s="244" t="s">
        <v>673</v>
      </c>
      <c r="C811" s="248"/>
      <c r="D811" s="249"/>
      <c r="E811" s="243">
        <f t="shared" si="12"/>
        <v>0</v>
      </c>
      <c r="I811" s="254" t="e">
        <v>#N/A</v>
      </c>
    </row>
    <row r="812" ht="25.9" customHeight="1" spans="1:9">
      <c r="A812" s="244">
        <v>21112</v>
      </c>
      <c r="B812" s="245" t="s">
        <v>674</v>
      </c>
      <c r="C812" s="246">
        <f>SUM(C813)</f>
        <v>0</v>
      </c>
      <c r="D812" s="246"/>
      <c r="E812" s="243">
        <f t="shared" si="12"/>
        <v>0</v>
      </c>
      <c r="I812" s="254" t="e">
        <v>#N/A</v>
      </c>
    </row>
    <row r="813" ht="25.9" customHeight="1" spans="1:9">
      <c r="A813" s="244">
        <v>2111201</v>
      </c>
      <c r="B813" s="244" t="s">
        <v>675</v>
      </c>
      <c r="C813" s="248"/>
      <c r="D813" s="249"/>
      <c r="E813" s="243">
        <f t="shared" si="12"/>
        <v>0</v>
      </c>
      <c r="I813" s="254" t="e">
        <v>#N/A</v>
      </c>
    </row>
    <row r="814" ht="25.9" customHeight="1" spans="1:9">
      <c r="A814" s="244">
        <v>21113</v>
      </c>
      <c r="B814" s="245" t="s">
        <v>676</v>
      </c>
      <c r="C814" s="246">
        <f>SUM(C815)</f>
        <v>0</v>
      </c>
      <c r="D814" s="246"/>
      <c r="E814" s="243">
        <f t="shared" si="12"/>
        <v>0</v>
      </c>
      <c r="I814" s="254" t="e">
        <v>#N/A</v>
      </c>
    </row>
    <row r="815" ht="25.9" customHeight="1" spans="1:9">
      <c r="A815" s="244">
        <v>2111301</v>
      </c>
      <c r="B815" s="244" t="s">
        <v>677</v>
      </c>
      <c r="C815" s="248"/>
      <c r="D815" s="249"/>
      <c r="E815" s="243">
        <f t="shared" si="12"/>
        <v>0</v>
      </c>
      <c r="I815" s="254" t="e">
        <v>#N/A</v>
      </c>
    </row>
    <row r="816" ht="25.9" customHeight="1" spans="1:9">
      <c r="A816" s="244">
        <v>21114</v>
      </c>
      <c r="B816" s="245" t="s">
        <v>678</v>
      </c>
      <c r="C816" s="246">
        <f>SUM(C817:C826)</f>
        <v>0</v>
      </c>
      <c r="D816" s="246"/>
      <c r="E816" s="243">
        <f t="shared" si="12"/>
        <v>0</v>
      </c>
      <c r="I816" s="254" t="e">
        <v>#N/A</v>
      </c>
    </row>
    <row r="817" ht="25.9" customHeight="1" spans="1:9">
      <c r="A817" s="244">
        <v>2111401</v>
      </c>
      <c r="B817" s="244" t="s">
        <v>72</v>
      </c>
      <c r="C817" s="248"/>
      <c r="D817" s="249"/>
      <c r="E817" s="243">
        <f t="shared" si="12"/>
        <v>0</v>
      </c>
      <c r="I817" s="254" t="e">
        <v>#N/A</v>
      </c>
    </row>
    <row r="818" ht="25.9" customHeight="1" spans="1:9">
      <c r="A818" s="244">
        <v>2111402</v>
      </c>
      <c r="B818" s="244" t="s">
        <v>73</v>
      </c>
      <c r="C818" s="248"/>
      <c r="D818" s="249"/>
      <c r="E818" s="243">
        <f t="shared" si="12"/>
        <v>0</v>
      </c>
      <c r="I818" s="254" t="e">
        <v>#N/A</v>
      </c>
    </row>
    <row r="819" ht="25.9" customHeight="1" spans="1:9">
      <c r="A819" s="244">
        <v>2111403</v>
      </c>
      <c r="B819" s="244" t="s">
        <v>74</v>
      </c>
      <c r="C819" s="248"/>
      <c r="D819" s="249"/>
      <c r="E819" s="243">
        <f t="shared" si="12"/>
        <v>0</v>
      </c>
      <c r="I819" s="254" t="e">
        <v>#N/A</v>
      </c>
    </row>
    <row r="820" ht="18" customHeight="1" spans="1:9">
      <c r="A820" s="244">
        <v>2111406</v>
      </c>
      <c r="B820" s="244" t="s">
        <v>679</v>
      </c>
      <c r="C820" s="248"/>
      <c r="D820" s="249"/>
      <c r="E820" s="243">
        <f t="shared" si="12"/>
        <v>0</v>
      </c>
      <c r="I820" s="254" t="e">
        <v>#N/A</v>
      </c>
    </row>
    <row r="821" ht="24" customHeight="1" spans="1:9">
      <c r="A821" s="244">
        <v>2111407</v>
      </c>
      <c r="B821" s="244" t="s">
        <v>680</v>
      </c>
      <c r="C821" s="248"/>
      <c r="D821" s="249"/>
      <c r="E821" s="243">
        <f t="shared" si="12"/>
        <v>0</v>
      </c>
      <c r="I821" s="254" t="e">
        <v>#N/A</v>
      </c>
    </row>
    <row r="822" ht="15" customHeight="1" spans="1:9">
      <c r="A822" s="244">
        <v>2111408</v>
      </c>
      <c r="B822" s="244" t="s">
        <v>681</v>
      </c>
      <c r="C822" s="248"/>
      <c r="D822" s="249"/>
      <c r="E822" s="243">
        <f t="shared" si="12"/>
        <v>0</v>
      </c>
      <c r="I822" s="254" t="e">
        <v>#N/A</v>
      </c>
    </row>
    <row r="823" ht="24" customHeight="1" spans="1:9">
      <c r="A823" s="244">
        <v>2111411</v>
      </c>
      <c r="B823" s="244" t="s">
        <v>113</v>
      </c>
      <c r="C823" s="243"/>
      <c r="D823" s="249"/>
      <c r="E823" s="243">
        <f t="shared" si="12"/>
        <v>0</v>
      </c>
      <c r="I823" s="254" t="e">
        <v>#N/A</v>
      </c>
    </row>
    <row r="824" ht="21" customHeight="1" spans="1:9">
      <c r="A824" s="244">
        <v>2111413</v>
      </c>
      <c r="B824" s="244" t="s">
        <v>682</v>
      </c>
      <c r="C824" s="248"/>
      <c r="D824" s="249"/>
      <c r="E824" s="243">
        <f t="shared" si="12"/>
        <v>0</v>
      </c>
      <c r="I824" s="254" t="e">
        <v>#N/A</v>
      </c>
    </row>
    <row r="825" ht="18" customHeight="1" spans="1:9">
      <c r="A825" s="244">
        <v>2111450</v>
      </c>
      <c r="B825" s="244" t="s">
        <v>81</v>
      </c>
      <c r="C825" s="248"/>
      <c r="D825" s="249"/>
      <c r="E825" s="243">
        <f t="shared" si="12"/>
        <v>0</v>
      </c>
      <c r="I825" s="254" t="e">
        <v>#N/A</v>
      </c>
    </row>
    <row r="826" ht="21" customHeight="1" spans="1:9">
      <c r="A826" s="244">
        <v>2111499</v>
      </c>
      <c r="B826" s="244" t="s">
        <v>683</v>
      </c>
      <c r="C826" s="248"/>
      <c r="D826" s="249"/>
      <c r="E826" s="243">
        <f t="shared" si="12"/>
        <v>0</v>
      </c>
      <c r="I826" s="254" t="e">
        <v>#N/A</v>
      </c>
    </row>
    <row r="827" ht="29" customHeight="1" spans="1:9">
      <c r="A827" s="244">
        <v>21199</v>
      </c>
      <c r="B827" s="245" t="s">
        <v>684</v>
      </c>
      <c r="C827" s="246">
        <f>SUM(C828)</f>
        <v>0</v>
      </c>
      <c r="D827" s="246"/>
      <c r="E827" s="243">
        <f t="shared" si="12"/>
        <v>0</v>
      </c>
      <c r="I827" s="254" t="e">
        <v>#N/A</v>
      </c>
    </row>
    <row r="828" ht="29" customHeight="1" spans="1:9">
      <c r="A828" s="244">
        <v>2119999</v>
      </c>
      <c r="B828" s="244" t="s">
        <v>685</v>
      </c>
      <c r="C828" s="248"/>
      <c r="D828" s="249"/>
      <c r="E828" s="243">
        <f t="shared" si="12"/>
        <v>0</v>
      </c>
      <c r="I828" s="254" t="e">
        <v>#N/A</v>
      </c>
    </row>
    <row r="829" ht="25.9" customHeight="1" spans="1:9">
      <c r="A829" s="244">
        <v>21110</v>
      </c>
      <c r="B829" s="245" t="s">
        <v>686</v>
      </c>
      <c r="C829" s="248">
        <v>0</v>
      </c>
      <c r="D829" s="249">
        <v>26</v>
      </c>
      <c r="E829" s="243">
        <f t="shared" si="12"/>
        <v>26</v>
      </c>
      <c r="I829" s="254"/>
    </row>
    <row r="830" ht="25.9" customHeight="1" spans="1:9">
      <c r="A830" s="244">
        <v>211001</v>
      </c>
      <c r="B830" s="244" t="s">
        <v>687</v>
      </c>
      <c r="C830" s="248">
        <v>0</v>
      </c>
      <c r="D830" s="249">
        <v>26</v>
      </c>
      <c r="E830" s="243">
        <f t="shared" si="12"/>
        <v>26</v>
      </c>
      <c r="I830" s="254"/>
    </row>
    <row r="831" ht="25.9" customHeight="1" spans="1:9">
      <c r="A831" s="244">
        <v>212</v>
      </c>
      <c r="B831" s="245" t="s">
        <v>688</v>
      </c>
      <c r="C831" s="246">
        <f>SUM(C832,C843,C845,C848,C850,C852)</f>
        <v>3485</v>
      </c>
      <c r="D831" s="246">
        <f>SUM(D832,D843,D845,D848,D850,D852)</f>
        <v>4329</v>
      </c>
      <c r="E831" s="243">
        <f t="shared" si="12"/>
        <v>844</v>
      </c>
      <c r="I831" s="254" t="e">
        <v>#N/A</v>
      </c>
    </row>
    <row r="832" ht="25.9" customHeight="1" spans="1:9">
      <c r="A832" s="244">
        <v>21201</v>
      </c>
      <c r="B832" s="245" t="s">
        <v>689</v>
      </c>
      <c r="C832" s="246">
        <f>SUM(C833:C842)</f>
        <v>1140</v>
      </c>
      <c r="D832" s="246">
        <f>1503+530</f>
        <v>2033</v>
      </c>
      <c r="E832" s="243">
        <f t="shared" si="12"/>
        <v>893</v>
      </c>
      <c r="I832" s="254" t="e">
        <v>#N/A</v>
      </c>
    </row>
    <row r="833" ht="25.9" customHeight="1" spans="1:9">
      <c r="A833" s="244">
        <v>2120101</v>
      </c>
      <c r="B833" s="244" t="s">
        <v>72</v>
      </c>
      <c r="C833" s="248">
        <v>967</v>
      </c>
      <c r="D833" s="249">
        <f>1328+530</f>
        <v>1858</v>
      </c>
      <c r="E833" s="243">
        <f t="shared" si="12"/>
        <v>891</v>
      </c>
      <c r="I833" s="255">
        <v>967.0196</v>
      </c>
    </row>
    <row r="834" ht="25.9" customHeight="1" spans="1:9">
      <c r="A834" s="244">
        <v>2120102</v>
      </c>
      <c r="B834" s="244" t="s">
        <v>73</v>
      </c>
      <c r="C834" s="248"/>
      <c r="D834" s="249"/>
      <c r="E834" s="243">
        <f t="shared" si="12"/>
        <v>0</v>
      </c>
      <c r="I834" s="254" t="e">
        <v>#N/A</v>
      </c>
    </row>
    <row r="835" ht="25.9" customHeight="1" spans="1:9">
      <c r="A835" s="244">
        <v>2120103</v>
      </c>
      <c r="B835" s="244" t="s">
        <v>74</v>
      </c>
      <c r="C835" s="248"/>
      <c r="D835" s="249"/>
      <c r="E835" s="243">
        <f t="shared" si="12"/>
        <v>0</v>
      </c>
      <c r="I835" s="254" t="e">
        <v>#N/A</v>
      </c>
    </row>
    <row r="836" ht="25.9" customHeight="1" spans="1:9">
      <c r="A836" s="244">
        <v>2120104</v>
      </c>
      <c r="B836" s="244" t="s">
        <v>690</v>
      </c>
      <c r="C836" s="248"/>
      <c r="D836" s="249"/>
      <c r="E836" s="243">
        <f t="shared" si="12"/>
        <v>0</v>
      </c>
      <c r="I836" s="254" t="e">
        <v>#N/A</v>
      </c>
    </row>
    <row r="837" ht="25.9" customHeight="1" spans="1:9">
      <c r="A837" s="244">
        <v>2120105</v>
      </c>
      <c r="B837" s="244" t="s">
        <v>691</v>
      </c>
      <c r="C837" s="248"/>
      <c r="D837" s="249"/>
      <c r="E837" s="243">
        <f t="shared" si="12"/>
        <v>0</v>
      </c>
      <c r="I837" s="254" t="e">
        <v>#N/A</v>
      </c>
    </row>
    <row r="838" ht="34" customHeight="1" spans="1:9">
      <c r="A838" s="244">
        <v>2120106</v>
      </c>
      <c r="B838" s="244" t="s">
        <v>692</v>
      </c>
      <c r="C838" s="248"/>
      <c r="D838" s="249">
        <v>1</v>
      </c>
      <c r="E838" s="243">
        <f t="shared" ref="E838:E901" si="13">D838-C838</f>
        <v>1</v>
      </c>
      <c r="I838" s="254" t="e">
        <v>#N/A</v>
      </c>
    </row>
    <row r="839" ht="40" customHeight="1" spans="1:9">
      <c r="A839" s="244">
        <v>2120107</v>
      </c>
      <c r="B839" s="244" t="s">
        <v>693</v>
      </c>
      <c r="C839" s="248"/>
      <c r="D839" s="249"/>
      <c r="E839" s="243">
        <f t="shared" si="13"/>
        <v>0</v>
      </c>
      <c r="I839" s="254" t="e">
        <v>#N/A</v>
      </c>
    </row>
    <row r="840" ht="33" customHeight="1" spans="1:9">
      <c r="A840" s="244">
        <v>2120109</v>
      </c>
      <c r="B840" s="244" t="s">
        <v>694</v>
      </c>
      <c r="C840" s="248"/>
      <c r="D840" s="249"/>
      <c r="E840" s="243">
        <f t="shared" si="13"/>
        <v>0</v>
      </c>
      <c r="I840" s="254" t="e">
        <v>#N/A</v>
      </c>
    </row>
    <row r="841" ht="36" customHeight="1" spans="1:9">
      <c r="A841" s="244">
        <v>2120110</v>
      </c>
      <c r="B841" s="244" t="s">
        <v>695</v>
      </c>
      <c r="C841" s="248"/>
      <c r="D841" s="249"/>
      <c r="E841" s="243">
        <f t="shared" si="13"/>
        <v>0</v>
      </c>
      <c r="I841" s="254" t="e">
        <v>#N/A</v>
      </c>
    </row>
    <row r="842" ht="25.9" customHeight="1" spans="1:9">
      <c r="A842" s="244">
        <v>2120199</v>
      </c>
      <c r="B842" s="244" t="s">
        <v>696</v>
      </c>
      <c r="C842" s="248">
        <v>173</v>
      </c>
      <c r="D842" s="249">
        <v>174</v>
      </c>
      <c r="E842" s="243">
        <f t="shared" si="13"/>
        <v>1</v>
      </c>
      <c r="I842" s="255">
        <v>173.2661</v>
      </c>
    </row>
    <row r="843" ht="25.9" customHeight="1" spans="1:9">
      <c r="A843" s="244">
        <v>21202</v>
      </c>
      <c r="B843" s="245" t="s">
        <v>697</v>
      </c>
      <c r="C843" s="246"/>
      <c r="D843" s="246"/>
      <c r="E843" s="243">
        <f t="shared" si="13"/>
        <v>0</v>
      </c>
      <c r="I843" s="254" t="e">
        <v>#N/A</v>
      </c>
    </row>
    <row r="844" ht="25.9" customHeight="1" spans="1:9">
      <c r="A844" s="244">
        <v>2120201</v>
      </c>
      <c r="B844" s="244" t="s">
        <v>698</v>
      </c>
      <c r="C844" s="248"/>
      <c r="D844" s="249"/>
      <c r="E844" s="243">
        <f t="shared" si="13"/>
        <v>0</v>
      </c>
      <c r="I844" s="254" t="e">
        <v>#N/A</v>
      </c>
    </row>
    <row r="845" ht="25.9" customHeight="1" spans="1:9">
      <c r="A845" s="244">
        <v>21203</v>
      </c>
      <c r="B845" s="245" t="s">
        <v>699</v>
      </c>
      <c r="C845" s="246">
        <f>SUM(C846:C847)</f>
        <v>2052</v>
      </c>
      <c r="D845" s="246">
        <f>1613+500</f>
        <v>2113</v>
      </c>
      <c r="E845" s="243">
        <f t="shared" si="13"/>
        <v>61</v>
      </c>
      <c r="I845" s="254" t="e">
        <v>#N/A</v>
      </c>
    </row>
    <row r="846" ht="49" customHeight="1" spans="1:9">
      <c r="A846" s="244">
        <v>2120303</v>
      </c>
      <c r="B846" s="244" t="s">
        <v>700</v>
      </c>
      <c r="C846" s="248"/>
      <c r="D846" s="249">
        <v>1561</v>
      </c>
      <c r="E846" s="243">
        <f t="shared" si="13"/>
        <v>1561</v>
      </c>
      <c r="I846" s="254" t="e">
        <v>#N/A</v>
      </c>
    </row>
    <row r="847" ht="25.9" customHeight="1" spans="1:9">
      <c r="A847" s="244">
        <v>2120399</v>
      </c>
      <c r="B847" s="244" t="s">
        <v>701</v>
      </c>
      <c r="C847" s="248">
        <f>2000+52</f>
        <v>2052</v>
      </c>
      <c r="D847" s="249">
        <f>500+52</f>
        <v>552</v>
      </c>
      <c r="E847" s="243">
        <f t="shared" si="13"/>
        <v>-1500</v>
      </c>
      <c r="I847" s="255">
        <v>52</v>
      </c>
    </row>
    <row r="848" ht="25.9" customHeight="1" spans="1:9">
      <c r="A848" s="244">
        <v>21205</v>
      </c>
      <c r="B848" s="245" t="s">
        <v>702</v>
      </c>
      <c r="C848" s="246">
        <f t="shared" ref="C848:C852" si="14">SUM(C849)</f>
        <v>250</v>
      </c>
      <c r="D848" s="246">
        <v>172</v>
      </c>
      <c r="E848" s="243">
        <f t="shared" si="13"/>
        <v>-78</v>
      </c>
      <c r="I848" s="254" t="e">
        <v>#N/A</v>
      </c>
    </row>
    <row r="849" ht="25.9" customHeight="1" spans="1:9">
      <c r="A849" s="244">
        <v>2120501</v>
      </c>
      <c r="B849" s="244" t="s">
        <v>703</v>
      </c>
      <c r="C849" s="248">
        <v>250</v>
      </c>
      <c r="D849" s="249">
        <v>172</v>
      </c>
      <c r="E849" s="243">
        <f t="shared" si="13"/>
        <v>-78</v>
      </c>
      <c r="I849" s="255">
        <v>250.35</v>
      </c>
    </row>
    <row r="850" ht="25.9" customHeight="1" spans="1:9">
      <c r="A850" s="244">
        <v>21206</v>
      </c>
      <c r="B850" s="245" t="s">
        <v>704</v>
      </c>
      <c r="C850" s="246">
        <f t="shared" si="14"/>
        <v>16</v>
      </c>
      <c r="D850" s="246">
        <v>11</v>
      </c>
      <c r="E850" s="243">
        <f t="shared" si="13"/>
        <v>-5</v>
      </c>
      <c r="I850" s="254" t="e">
        <v>#N/A</v>
      </c>
    </row>
    <row r="851" ht="25.9" customHeight="1" spans="1:9">
      <c r="A851" s="244">
        <v>2120601</v>
      </c>
      <c r="B851" s="244" t="s">
        <v>705</v>
      </c>
      <c r="C851" s="248">
        <v>16</v>
      </c>
      <c r="D851" s="249">
        <v>11</v>
      </c>
      <c r="E851" s="243">
        <f t="shared" si="13"/>
        <v>-5</v>
      </c>
      <c r="I851" s="255">
        <v>16.2</v>
      </c>
    </row>
    <row r="852" ht="25.9" customHeight="1" spans="1:9">
      <c r="A852" s="244">
        <v>21299</v>
      </c>
      <c r="B852" s="245" t="s">
        <v>706</v>
      </c>
      <c r="C852" s="246">
        <f t="shared" si="14"/>
        <v>27</v>
      </c>
      <c r="D852" s="246">
        <v>0</v>
      </c>
      <c r="E852" s="243">
        <f t="shared" si="13"/>
        <v>-27</v>
      </c>
      <c r="I852" s="254" t="e">
        <v>#N/A</v>
      </c>
    </row>
    <row r="853" ht="25.9" customHeight="1" spans="1:9">
      <c r="A853" s="244">
        <v>2129999</v>
      </c>
      <c r="B853" s="244" t="s">
        <v>707</v>
      </c>
      <c r="C853" s="248">
        <v>27</v>
      </c>
      <c r="D853" s="249">
        <v>0</v>
      </c>
      <c r="E853" s="243">
        <f t="shared" si="13"/>
        <v>-27</v>
      </c>
      <c r="I853" s="255">
        <v>26.4084</v>
      </c>
    </row>
    <row r="854" ht="25.9" customHeight="1" spans="1:9">
      <c r="A854" s="244">
        <v>213</v>
      </c>
      <c r="B854" s="245" t="s">
        <v>708</v>
      </c>
      <c r="C854" s="246">
        <f>SUM(C855,C881,C903,C931,C942,C949,C955,C958)</f>
        <v>34274</v>
      </c>
      <c r="D854" s="246">
        <v>24906</v>
      </c>
      <c r="E854" s="243">
        <f t="shared" si="13"/>
        <v>-9368</v>
      </c>
      <c r="I854" s="254" t="e">
        <v>#N/A</v>
      </c>
    </row>
    <row r="855" ht="25.9" customHeight="1" spans="1:9">
      <c r="A855" s="244">
        <v>21301</v>
      </c>
      <c r="B855" s="245" t="s">
        <v>709</v>
      </c>
      <c r="C855" s="246">
        <f>SUM(C856:C880)</f>
        <v>9991</v>
      </c>
      <c r="D855" s="246">
        <f>9314+720</f>
        <v>10034</v>
      </c>
      <c r="E855" s="243">
        <f t="shared" si="13"/>
        <v>43</v>
      </c>
      <c r="I855" s="254" t="e">
        <v>#N/A</v>
      </c>
    </row>
    <row r="856" ht="25.9" customHeight="1" spans="1:9">
      <c r="A856" s="244">
        <v>2130101</v>
      </c>
      <c r="B856" s="244" t="s">
        <v>72</v>
      </c>
      <c r="C856" s="248">
        <v>1093</v>
      </c>
      <c r="D856" s="249">
        <v>894</v>
      </c>
      <c r="E856" s="243">
        <f t="shared" si="13"/>
        <v>-199</v>
      </c>
      <c r="I856" s="255">
        <v>1093.2376</v>
      </c>
    </row>
    <row r="857" ht="25.9" customHeight="1" spans="1:9">
      <c r="A857" s="244">
        <v>2130102</v>
      </c>
      <c r="B857" s="244" t="s">
        <v>73</v>
      </c>
      <c r="C857" s="248"/>
      <c r="D857" s="249"/>
      <c r="E857" s="243">
        <f t="shared" si="13"/>
        <v>0</v>
      </c>
      <c r="I857" s="254" t="e">
        <v>#N/A</v>
      </c>
    </row>
    <row r="858" ht="25.9" customHeight="1" spans="1:9">
      <c r="A858" s="244">
        <v>2130103</v>
      </c>
      <c r="B858" s="244" t="s">
        <v>74</v>
      </c>
      <c r="C858" s="248"/>
      <c r="D858" s="249"/>
      <c r="E858" s="243">
        <f t="shared" si="13"/>
        <v>0</v>
      </c>
      <c r="I858" s="254" t="e">
        <v>#N/A</v>
      </c>
    </row>
    <row r="859" ht="25.9" customHeight="1" spans="1:9">
      <c r="A859" s="244">
        <v>2130104</v>
      </c>
      <c r="B859" s="244" t="s">
        <v>81</v>
      </c>
      <c r="C859" s="248"/>
      <c r="D859" s="249"/>
      <c r="E859" s="243">
        <f t="shared" si="13"/>
        <v>0</v>
      </c>
      <c r="I859" s="254" t="e">
        <v>#N/A</v>
      </c>
    </row>
    <row r="860" ht="25.9" customHeight="1" spans="1:9">
      <c r="A860" s="244">
        <v>2130105</v>
      </c>
      <c r="B860" s="244" t="s">
        <v>710</v>
      </c>
      <c r="C860" s="248"/>
      <c r="D860" s="249"/>
      <c r="E860" s="243">
        <f t="shared" si="13"/>
        <v>0</v>
      </c>
      <c r="I860" s="254" t="e">
        <v>#N/A</v>
      </c>
    </row>
    <row r="861" ht="25.9" customHeight="1" spans="1:9">
      <c r="A861" s="244">
        <v>2130106</v>
      </c>
      <c r="B861" s="244" t="s">
        <v>711</v>
      </c>
      <c r="C861" s="248">
        <v>130</v>
      </c>
      <c r="D861" s="249">
        <v>54</v>
      </c>
      <c r="E861" s="243">
        <f t="shared" si="13"/>
        <v>-76</v>
      </c>
      <c r="I861" s="255">
        <v>130</v>
      </c>
    </row>
    <row r="862" ht="25.9" customHeight="1" spans="1:9">
      <c r="A862" s="244">
        <v>2130108</v>
      </c>
      <c r="B862" s="244" t="s">
        <v>712</v>
      </c>
      <c r="C862" s="248">
        <v>291</v>
      </c>
      <c r="D862" s="249">
        <f>149+220</f>
        <v>369</v>
      </c>
      <c r="E862" s="243">
        <f t="shared" si="13"/>
        <v>78</v>
      </c>
      <c r="I862" s="255">
        <v>290.9807</v>
      </c>
    </row>
    <row r="863" ht="25.9" customHeight="1" spans="1:9">
      <c r="A863" s="244">
        <v>2130109</v>
      </c>
      <c r="B863" s="244" t="s">
        <v>713</v>
      </c>
      <c r="C863" s="248">
        <v>148</v>
      </c>
      <c r="D863" s="249"/>
      <c r="E863" s="243">
        <f t="shared" si="13"/>
        <v>-148</v>
      </c>
      <c r="I863" s="255">
        <v>148.3677</v>
      </c>
    </row>
    <row r="864" ht="25.9" customHeight="1" spans="1:9">
      <c r="A864" s="244">
        <v>2130110</v>
      </c>
      <c r="B864" s="244" t="s">
        <v>714</v>
      </c>
      <c r="C864" s="248">
        <v>18</v>
      </c>
      <c r="D864" s="249">
        <v>4</v>
      </c>
      <c r="E864" s="243">
        <f t="shared" si="13"/>
        <v>-14</v>
      </c>
      <c r="I864" s="255">
        <v>18</v>
      </c>
    </row>
    <row r="865" ht="25.9" customHeight="1" spans="1:9">
      <c r="A865" s="244">
        <v>2130111</v>
      </c>
      <c r="B865" s="244" t="s">
        <v>715</v>
      </c>
      <c r="C865" s="248"/>
      <c r="D865" s="249"/>
      <c r="E865" s="243">
        <f t="shared" si="13"/>
        <v>0</v>
      </c>
      <c r="I865" s="254" t="e">
        <v>#N/A</v>
      </c>
    </row>
    <row r="866" ht="25.9" customHeight="1" spans="1:9">
      <c r="A866" s="244">
        <v>2130112</v>
      </c>
      <c r="B866" s="244" t="s">
        <v>716</v>
      </c>
      <c r="C866" s="248"/>
      <c r="D866" s="249"/>
      <c r="E866" s="243">
        <f t="shared" si="13"/>
        <v>0</v>
      </c>
      <c r="I866" s="254" t="e">
        <v>#N/A</v>
      </c>
    </row>
    <row r="867" ht="25.9" customHeight="1" spans="1:9">
      <c r="A867" s="244">
        <v>2130114</v>
      </c>
      <c r="B867" s="244" t="s">
        <v>717</v>
      </c>
      <c r="C867" s="248"/>
      <c r="D867" s="249"/>
      <c r="E867" s="243">
        <f t="shared" si="13"/>
        <v>0</v>
      </c>
      <c r="I867" s="254" t="e">
        <v>#N/A</v>
      </c>
    </row>
    <row r="868" ht="25.9" customHeight="1" spans="1:9">
      <c r="A868" s="244">
        <v>2130119</v>
      </c>
      <c r="B868" s="244" t="s">
        <v>718</v>
      </c>
      <c r="C868" s="248"/>
      <c r="D868" s="249">
        <v>4</v>
      </c>
      <c r="E868" s="243">
        <f t="shared" si="13"/>
        <v>4</v>
      </c>
      <c r="I868" s="254" t="e">
        <v>#N/A</v>
      </c>
    </row>
    <row r="869" ht="25.9" customHeight="1" spans="1:9">
      <c r="A869" s="244">
        <v>2130120</v>
      </c>
      <c r="B869" s="244" t="s">
        <v>719</v>
      </c>
      <c r="C869" s="248"/>
      <c r="D869" s="249"/>
      <c r="E869" s="243">
        <f t="shared" si="13"/>
        <v>0</v>
      </c>
      <c r="I869" s="254" t="e">
        <v>#N/A</v>
      </c>
    </row>
    <row r="870" ht="25.9" customHeight="1" spans="1:9">
      <c r="A870" s="244">
        <v>2130121</v>
      </c>
      <c r="B870" s="244" t="s">
        <v>720</v>
      </c>
      <c r="C870" s="248"/>
      <c r="D870" s="249"/>
      <c r="E870" s="243">
        <f t="shared" si="13"/>
        <v>0</v>
      </c>
      <c r="I870" s="254" t="e">
        <v>#N/A</v>
      </c>
    </row>
    <row r="871" ht="25.9" customHeight="1" spans="1:9">
      <c r="A871" s="244">
        <v>2130122</v>
      </c>
      <c r="B871" s="244" t="s">
        <v>721</v>
      </c>
      <c r="C871" s="248">
        <v>1829</v>
      </c>
      <c r="D871" s="249">
        <v>1466</v>
      </c>
      <c r="E871" s="243">
        <f t="shared" si="13"/>
        <v>-363</v>
      </c>
      <c r="I871" s="255">
        <v>1828.81487</v>
      </c>
    </row>
    <row r="872" ht="25.9" customHeight="1" spans="1:9">
      <c r="A872" s="244">
        <v>2130124</v>
      </c>
      <c r="B872" s="244" t="s">
        <v>722</v>
      </c>
      <c r="C872" s="248">
        <v>169</v>
      </c>
      <c r="D872" s="249">
        <v>164</v>
      </c>
      <c r="E872" s="243">
        <f t="shared" si="13"/>
        <v>-5</v>
      </c>
      <c r="I872" s="255">
        <v>168.9985</v>
      </c>
    </row>
    <row r="873" ht="25.9" customHeight="1" spans="1:9">
      <c r="A873" s="244">
        <v>2130125</v>
      </c>
      <c r="B873" s="244" t="s">
        <v>723</v>
      </c>
      <c r="C873" s="248"/>
      <c r="D873" s="249"/>
      <c r="E873" s="243">
        <f t="shared" si="13"/>
        <v>0</v>
      </c>
      <c r="I873" s="254" t="e">
        <v>#N/A</v>
      </c>
    </row>
    <row r="874" ht="25.9" customHeight="1" spans="1:9">
      <c r="A874" s="244">
        <v>2130126</v>
      </c>
      <c r="B874" s="244" t="s">
        <v>724</v>
      </c>
      <c r="C874" s="248"/>
      <c r="D874" s="249"/>
      <c r="E874" s="243">
        <f t="shared" si="13"/>
        <v>0</v>
      </c>
      <c r="I874" s="254" t="e">
        <v>#N/A</v>
      </c>
    </row>
    <row r="875" ht="25.9" customHeight="1" spans="1:9">
      <c r="A875" s="244">
        <v>2130135</v>
      </c>
      <c r="B875" s="244" t="s">
        <v>725</v>
      </c>
      <c r="C875" s="248"/>
      <c r="D875" s="249">
        <v>44</v>
      </c>
      <c r="E875" s="243">
        <f t="shared" si="13"/>
        <v>44</v>
      </c>
      <c r="I875" s="254" t="e">
        <v>#N/A</v>
      </c>
    </row>
    <row r="876" ht="25.9" customHeight="1" spans="1:9">
      <c r="A876" s="244">
        <v>2130142</v>
      </c>
      <c r="B876" s="244" t="s">
        <v>726</v>
      </c>
      <c r="C876" s="248">
        <v>4700</v>
      </c>
      <c r="D876" s="249">
        <f>4179+500</f>
        <v>4679</v>
      </c>
      <c r="E876" s="243">
        <f t="shared" si="13"/>
        <v>-21</v>
      </c>
      <c r="I876" s="255">
        <v>4700.466266</v>
      </c>
    </row>
    <row r="877" ht="25.9" customHeight="1" spans="1:9">
      <c r="A877" s="244">
        <v>2130148</v>
      </c>
      <c r="B877" s="244" t="s">
        <v>727</v>
      </c>
      <c r="C877" s="248"/>
      <c r="D877" s="249"/>
      <c r="E877" s="243">
        <f t="shared" si="13"/>
        <v>0</v>
      </c>
      <c r="I877" s="254" t="e">
        <v>#N/A</v>
      </c>
    </row>
    <row r="878" ht="25.9" customHeight="1" spans="1:9">
      <c r="A878" s="244">
        <v>2130152</v>
      </c>
      <c r="B878" s="244" t="s">
        <v>728</v>
      </c>
      <c r="C878" s="248">
        <v>7</v>
      </c>
      <c r="D878" s="249">
        <v>7</v>
      </c>
      <c r="E878" s="243">
        <f t="shared" si="13"/>
        <v>0</v>
      </c>
      <c r="I878" s="255">
        <v>7</v>
      </c>
    </row>
    <row r="879" ht="25.9" customHeight="1" spans="1:9">
      <c r="A879" s="244">
        <v>2130153</v>
      </c>
      <c r="B879" s="244" t="s">
        <v>729</v>
      </c>
      <c r="C879" s="248">
        <v>1235</v>
      </c>
      <c r="D879" s="249">
        <v>386</v>
      </c>
      <c r="E879" s="243">
        <f t="shared" si="13"/>
        <v>-849</v>
      </c>
      <c r="I879" s="255">
        <v>1235.3612</v>
      </c>
    </row>
    <row r="880" ht="25.9" customHeight="1" spans="1:9">
      <c r="A880" s="244">
        <v>2130199</v>
      </c>
      <c r="B880" s="244" t="s">
        <v>730</v>
      </c>
      <c r="C880" s="248">
        <v>371</v>
      </c>
      <c r="D880" s="249">
        <v>1963</v>
      </c>
      <c r="E880" s="243">
        <f t="shared" si="13"/>
        <v>1592</v>
      </c>
      <c r="I880" s="255">
        <v>371.16</v>
      </c>
    </row>
    <row r="881" ht="25.9" customHeight="1" spans="1:9">
      <c r="A881" s="244">
        <v>21302</v>
      </c>
      <c r="B881" s="245" t="s">
        <v>731</v>
      </c>
      <c r="C881" s="246">
        <f>SUM(C882:C902)</f>
        <v>6873</v>
      </c>
      <c r="D881" s="246">
        <f>SUM(D882:D902)</f>
        <v>4344</v>
      </c>
      <c r="E881" s="243">
        <f t="shared" si="13"/>
        <v>-2529</v>
      </c>
      <c r="I881" s="254" t="e">
        <v>#N/A</v>
      </c>
    </row>
    <row r="882" ht="25.9" customHeight="1" spans="1:9">
      <c r="A882" s="244">
        <v>2130201</v>
      </c>
      <c r="B882" s="244" t="s">
        <v>72</v>
      </c>
      <c r="C882" s="248">
        <v>1411</v>
      </c>
      <c r="D882" s="249">
        <v>1209</v>
      </c>
      <c r="E882" s="243">
        <f t="shared" si="13"/>
        <v>-202</v>
      </c>
      <c r="I882" s="255">
        <v>1410.9252</v>
      </c>
    </row>
    <row r="883" ht="25.9" customHeight="1" spans="1:9">
      <c r="A883" s="244">
        <v>2130202</v>
      </c>
      <c r="B883" s="244" t="s">
        <v>73</v>
      </c>
      <c r="C883" s="243"/>
      <c r="D883" s="249"/>
      <c r="E883" s="243">
        <f t="shared" si="13"/>
        <v>0</v>
      </c>
      <c r="I883" s="254" t="e">
        <v>#N/A</v>
      </c>
    </row>
    <row r="884" ht="25.9" customHeight="1" spans="1:9">
      <c r="A884" s="244">
        <v>2130203</v>
      </c>
      <c r="B884" s="244" t="s">
        <v>74</v>
      </c>
      <c r="C884" s="248"/>
      <c r="D884" s="249"/>
      <c r="E884" s="243">
        <f t="shared" si="13"/>
        <v>0</v>
      </c>
      <c r="I884" s="254" t="e">
        <v>#N/A</v>
      </c>
    </row>
    <row r="885" ht="25.9" customHeight="1" spans="1:9">
      <c r="A885" s="244">
        <v>2130204</v>
      </c>
      <c r="B885" s="244" t="s">
        <v>732</v>
      </c>
      <c r="C885" s="248">
        <v>230</v>
      </c>
      <c r="D885" s="249">
        <v>156</v>
      </c>
      <c r="E885" s="243">
        <f t="shared" si="13"/>
        <v>-74</v>
      </c>
      <c r="I885" s="255">
        <v>229.93</v>
      </c>
    </row>
    <row r="886" ht="25.9" customHeight="1" spans="1:9">
      <c r="A886" s="244">
        <v>2130205</v>
      </c>
      <c r="B886" s="244" t="s">
        <v>733</v>
      </c>
      <c r="C886" s="248"/>
      <c r="D886" s="249">
        <v>405</v>
      </c>
      <c r="E886" s="243">
        <f t="shared" si="13"/>
        <v>405</v>
      </c>
      <c r="I886" s="254" t="e">
        <v>#N/A</v>
      </c>
    </row>
    <row r="887" ht="25.9" customHeight="1" spans="1:9">
      <c r="A887" s="244">
        <v>2130206</v>
      </c>
      <c r="B887" s="244" t="s">
        <v>734</v>
      </c>
      <c r="C887" s="248"/>
      <c r="D887" s="249"/>
      <c r="E887" s="243">
        <f t="shared" si="13"/>
        <v>0</v>
      </c>
      <c r="I887" s="254" t="e">
        <v>#N/A</v>
      </c>
    </row>
    <row r="888" ht="25.9" customHeight="1" spans="1:9">
      <c r="A888" s="244">
        <v>2130207</v>
      </c>
      <c r="B888" s="244" t="s">
        <v>735</v>
      </c>
      <c r="C888" s="248"/>
      <c r="D888" s="249">
        <v>10</v>
      </c>
      <c r="E888" s="243">
        <f t="shared" si="13"/>
        <v>10</v>
      </c>
      <c r="I888" s="254" t="e">
        <v>#N/A</v>
      </c>
    </row>
    <row r="889" ht="25.9" customHeight="1" spans="1:9">
      <c r="A889" s="244">
        <v>2130209</v>
      </c>
      <c r="B889" s="244" t="s">
        <v>736</v>
      </c>
      <c r="C889" s="248">
        <v>3508</v>
      </c>
      <c r="D889" s="249">
        <v>2142</v>
      </c>
      <c r="E889" s="243">
        <f t="shared" si="13"/>
        <v>-1366</v>
      </c>
      <c r="I889" s="255">
        <v>3507.76</v>
      </c>
    </row>
    <row r="890" ht="25.9" customHeight="1" spans="1:9">
      <c r="A890" s="244">
        <v>2130211</v>
      </c>
      <c r="B890" s="244" t="s">
        <v>737</v>
      </c>
      <c r="C890" s="248"/>
      <c r="D890" s="249"/>
      <c r="E890" s="243">
        <f t="shared" si="13"/>
        <v>0</v>
      </c>
      <c r="I890" s="254" t="e">
        <v>#N/A</v>
      </c>
    </row>
    <row r="891" ht="25.9" customHeight="1" spans="1:9">
      <c r="A891" s="244">
        <v>2130212</v>
      </c>
      <c r="B891" s="244" t="s">
        <v>738</v>
      </c>
      <c r="C891" s="248"/>
      <c r="D891" s="249"/>
      <c r="E891" s="243">
        <f t="shared" si="13"/>
        <v>0</v>
      </c>
      <c r="I891" s="254" t="e">
        <v>#N/A</v>
      </c>
    </row>
    <row r="892" ht="25.9" customHeight="1" spans="1:9">
      <c r="A892" s="244">
        <v>2130213</v>
      </c>
      <c r="B892" s="244" t="s">
        <v>739</v>
      </c>
      <c r="C892" s="248">
        <v>8</v>
      </c>
      <c r="D892" s="249">
        <v>2</v>
      </c>
      <c r="E892" s="243">
        <f t="shared" si="13"/>
        <v>-6</v>
      </c>
      <c r="I892" s="255">
        <v>8.1</v>
      </c>
    </row>
    <row r="893" ht="25.9" customHeight="1" spans="1:9">
      <c r="A893" s="244">
        <v>2130217</v>
      </c>
      <c r="B893" s="244" t="s">
        <v>740</v>
      </c>
      <c r="C893" s="248"/>
      <c r="D893" s="249"/>
      <c r="E893" s="243">
        <f t="shared" si="13"/>
        <v>0</v>
      </c>
      <c r="I893" s="254" t="e">
        <v>#N/A</v>
      </c>
    </row>
    <row r="894" ht="25.9" customHeight="1" spans="1:9">
      <c r="A894" s="244">
        <v>2130220</v>
      </c>
      <c r="B894" s="244" t="s">
        <v>741</v>
      </c>
      <c r="C894" s="248"/>
      <c r="D894" s="249"/>
      <c r="E894" s="243">
        <f t="shared" si="13"/>
        <v>0</v>
      </c>
      <c r="I894" s="254" t="e">
        <v>#N/A</v>
      </c>
    </row>
    <row r="895" ht="25.9" customHeight="1" spans="1:9">
      <c r="A895" s="244">
        <v>2130221</v>
      </c>
      <c r="B895" s="244" t="s">
        <v>742</v>
      </c>
      <c r="C895" s="248"/>
      <c r="D895" s="249"/>
      <c r="E895" s="243">
        <f t="shared" si="13"/>
        <v>0</v>
      </c>
      <c r="I895" s="254" t="e">
        <v>#N/A</v>
      </c>
    </row>
    <row r="896" ht="25.9" customHeight="1" spans="1:9">
      <c r="A896" s="244">
        <v>2130223</v>
      </c>
      <c r="B896" s="244" t="s">
        <v>743</v>
      </c>
      <c r="C896" s="248"/>
      <c r="D896" s="249"/>
      <c r="E896" s="243">
        <f t="shared" si="13"/>
        <v>0</v>
      </c>
      <c r="I896" s="254" t="e">
        <v>#N/A</v>
      </c>
    </row>
    <row r="897" ht="25.9" customHeight="1" spans="1:9">
      <c r="A897" s="244">
        <v>2130226</v>
      </c>
      <c r="B897" s="244" t="s">
        <v>744</v>
      </c>
      <c r="C897" s="248"/>
      <c r="D897" s="249"/>
      <c r="E897" s="243">
        <f t="shared" si="13"/>
        <v>0</v>
      </c>
      <c r="I897" s="254" t="e">
        <v>#N/A</v>
      </c>
    </row>
    <row r="898" ht="27" customHeight="1" spans="1:9">
      <c r="A898" s="244">
        <v>2130227</v>
      </c>
      <c r="B898" s="244" t="s">
        <v>745</v>
      </c>
      <c r="C898" s="248"/>
      <c r="D898" s="249">
        <v>20</v>
      </c>
      <c r="E898" s="243">
        <f t="shared" si="13"/>
        <v>20</v>
      </c>
      <c r="I898" s="254" t="e">
        <v>#N/A</v>
      </c>
    </row>
    <row r="899" ht="25.9" customHeight="1" spans="1:9">
      <c r="A899" s="244">
        <v>2130234</v>
      </c>
      <c r="B899" s="244" t="s">
        <v>746</v>
      </c>
      <c r="C899" s="248">
        <v>72</v>
      </c>
      <c r="D899" s="249">
        <v>45</v>
      </c>
      <c r="E899" s="243">
        <f t="shared" si="13"/>
        <v>-27</v>
      </c>
      <c r="I899" s="255">
        <v>72</v>
      </c>
    </row>
    <row r="900" ht="25.9" customHeight="1" spans="1:9">
      <c r="A900" s="244">
        <v>2130236</v>
      </c>
      <c r="B900" s="244" t="s">
        <v>747</v>
      </c>
      <c r="C900" s="248"/>
      <c r="D900" s="249"/>
      <c r="E900" s="243">
        <f t="shared" si="13"/>
        <v>0</v>
      </c>
      <c r="I900" s="254" t="e">
        <v>#N/A</v>
      </c>
    </row>
    <row r="901" ht="25.9" customHeight="1" spans="1:9">
      <c r="A901" s="244">
        <v>2130237</v>
      </c>
      <c r="B901" s="244" t="s">
        <v>716</v>
      </c>
      <c r="C901" s="248"/>
      <c r="D901" s="249"/>
      <c r="E901" s="243">
        <f t="shared" si="13"/>
        <v>0</v>
      </c>
      <c r="I901" s="254" t="e">
        <v>#N/A</v>
      </c>
    </row>
    <row r="902" ht="25.9" customHeight="1" spans="1:9">
      <c r="A902" s="244">
        <v>2130299</v>
      </c>
      <c r="B902" s="244" t="s">
        <v>748</v>
      </c>
      <c r="C902" s="248">
        <v>1644</v>
      </c>
      <c r="D902" s="249">
        <v>355</v>
      </c>
      <c r="E902" s="243">
        <f t="shared" ref="E902:E965" si="15">D902-C902</f>
        <v>-1289</v>
      </c>
      <c r="I902" s="255">
        <v>1643.7154</v>
      </c>
    </row>
    <row r="903" ht="25.9" customHeight="1" spans="1:9">
      <c r="A903" s="244">
        <v>21303</v>
      </c>
      <c r="B903" s="245" t="s">
        <v>749</v>
      </c>
      <c r="C903" s="246">
        <f>SUM(C904:C930)</f>
        <v>2263</v>
      </c>
      <c r="D903" s="246">
        <v>2204</v>
      </c>
      <c r="E903" s="243">
        <f t="shared" si="15"/>
        <v>-59</v>
      </c>
      <c r="I903" s="254" t="e">
        <v>#N/A</v>
      </c>
    </row>
    <row r="904" ht="25.9" customHeight="1" spans="1:9">
      <c r="A904" s="244">
        <v>2130301</v>
      </c>
      <c r="B904" s="244" t="s">
        <v>72</v>
      </c>
      <c r="C904" s="248">
        <v>573</v>
      </c>
      <c r="D904" s="249">
        <v>529</v>
      </c>
      <c r="E904" s="243">
        <f t="shared" si="15"/>
        <v>-44</v>
      </c>
      <c r="I904" s="255">
        <v>572.6191</v>
      </c>
    </row>
    <row r="905" ht="25.9" customHeight="1" spans="1:9">
      <c r="A905" s="244">
        <v>2130302</v>
      </c>
      <c r="B905" s="244" t="s">
        <v>73</v>
      </c>
      <c r="C905" s="248"/>
      <c r="D905" s="249"/>
      <c r="E905" s="243">
        <f t="shared" si="15"/>
        <v>0</v>
      </c>
      <c r="I905" s="254" t="e">
        <v>#N/A</v>
      </c>
    </row>
    <row r="906" ht="25.9" customHeight="1" spans="1:9">
      <c r="A906" s="244">
        <v>2130303</v>
      </c>
      <c r="B906" s="244" t="s">
        <v>74</v>
      </c>
      <c r="C906" s="248"/>
      <c r="D906" s="249"/>
      <c r="E906" s="243">
        <f t="shared" si="15"/>
        <v>0</v>
      </c>
      <c r="I906" s="254" t="e">
        <v>#N/A</v>
      </c>
    </row>
    <row r="907" ht="25.9" customHeight="1" spans="1:9">
      <c r="A907" s="244">
        <v>2130304</v>
      </c>
      <c r="B907" s="244" t="s">
        <v>750</v>
      </c>
      <c r="C907" s="248">
        <v>231</v>
      </c>
      <c r="D907" s="249">
        <v>35</v>
      </c>
      <c r="E907" s="243">
        <f t="shared" si="15"/>
        <v>-196</v>
      </c>
      <c r="I907" s="255">
        <v>230.6181</v>
      </c>
    </row>
    <row r="908" ht="25.9" customHeight="1" spans="1:9">
      <c r="A908" s="244">
        <v>2130305</v>
      </c>
      <c r="B908" s="244" t="s">
        <v>751</v>
      </c>
      <c r="C908" s="248"/>
      <c r="D908" s="249">
        <v>82</v>
      </c>
      <c r="E908" s="243">
        <f t="shared" si="15"/>
        <v>82</v>
      </c>
      <c r="I908" s="254" t="e">
        <v>#N/A</v>
      </c>
    </row>
    <row r="909" ht="25.9" customHeight="1" spans="1:9">
      <c r="A909" s="244">
        <v>2130306</v>
      </c>
      <c r="B909" s="244" t="s">
        <v>752</v>
      </c>
      <c r="C909" s="248">
        <v>246</v>
      </c>
      <c r="D909" s="249">
        <v>59</v>
      </c>
      <c r="E909" s="243">
        <f t="shared" si="15"/>
        <v>-187</v>
      </c>
      <c r="I909" s="255">
        <v>246.3841</v>
      </c>
    </row>
    <row r="910" ht="25.9" customHeight="1" spans="1:9">
      <c r="A910" s="244">
        <v>2130307</v>
      </c>
      <c r="B910" s="244" t="s">
        <v>753</v>
      </c>
      <c r="C910" s="248"/>
      <c r="D910" s="249"/>
      <c r="E910" s="243">
        <f t="shared" si="15"/>
        <v>0</v>
      </c>
      <c r="I910" s="254" t="e">
        <v>#N/A</v>
      </c>
    </row>
    <row r="911" ht="25.9" customHeight="1" spans="1:9">
      <c r="A911" s="244">
        <v>2130308</v>
      </c>
      <c r="B911" s="244" t="s">
        <v>754</v>
      </c>
      <c r="C911" s="248"/>
      <c r="D911" s="249"/>
      <c r="E911" s="243">
        <f t="shared" si="15"/>
        <v>0</v>
      </c>
      <c r="I911" s="254" t="e">
        <v>#N/A</v>
      </c>
    </row>
    <row r="912" ht="25.9" customHeight="1" spans="1:9">
      <c r="A912" s="244">
        <v>2130309</v>
      </c>
      <c r="B912" s="244" t="s">
        <v>755</v>
      </c>
      <c r="C912" s="248"/>
      <c r="D912" s="249"/>
      <c r="E912" s="243">
        <f t="shared" si="15"/>
        <v>0</v>
      </c>
      <c r="I912" s="254" t="e">
        <v>#N/A</v>
      </c>
    </row>
    <row r="913" ht="24" customHeight="1" spans="1:9">
      <c r="A913" s="244">
        <v>2130310</v>
      </c>
      <c r="B913" s="244" t="s">
        <v>756</v>
      </c>
      <c r="C913" s="248"/>
      <c r="D913" s="249">
        <v>10</v>
      </c>
      <c r="E913" s="243">
        <f t="shared" si="15"/>
        <v>10</v>
      </c>
      <c r="I913" s="254" t="e">
        <v>#N/A</v>
      </c>
    </row>
    <row r="914" ht="25.9" customHeight="1" spans="1:9">
      <c r="A914" s="244">
        <v>2130311</v>
      </c>
      <c r="B914" s="244" t="s">
        <v>757</v>
      </c>
      <c r="C914" s="248">
        <v>30</v>
      </c>
      <c r="D914" s="249">
        <v>31</v>
      </c>
      <c r="E914" s="243">
        <f t="shared" si="15"/>
        <v>1</v>
      </c>
      <c r="I914" s="255">
        <v>30</v>
      </c>
    </row>
    <row r="915" ht="35" customHeight="1" spans="1:9">
      <c r="A915" s="244">
        <v>2130312</v>
      </c>
      <c r="B915" s="244" t="s">
        <v>758</v>
      </c>
      <c r="C915" s="248"/>
      <c r="D915" s="249">
        <v>2</v>
      </c>
      <c r="E915" s="243">
        <f t="shared" si="15"/>
        <v>2</v>
      </c>
      <c r="I915" s="254" t="e">
        <v>#N/A</v>
      </c>
    </row>
    <row r="916" ht="27" customHeight="1" spans="1:9">
      <c r="A916" s="244">
        <v>2130313</v>
      </c>
      <c r="B916" s="244" t="s">
        <v>759</v>
      </c>
      <c r="C916" s="248"/>
      <c r="D916" s="249"/>
      <c r="E916" s="243">
        <f t="shared" si="15"/>
        <v>0</v>
      </c>
      <c r="I916" s="254" t="e">
        <v>#N/A</v>
      </c>
    </row>
    <row r="917" ht="25.9" customHeight="1" spans="1:9">
      <c r="A917" s="244">
        <v>2130314</v>
      </c>
      <c r="B917" s="244" t="s">
        <v>760</v>
      </c>
      <c r="C917" s="248">
        <v>36</v>
      </c>
      <c r="D917" s="249">
        <v>45</v>
      </c>
      <c r="E917" s="243">
        <f t="shared" si="15"/>
        <v>9</v>
      </c>
      <c r="I917" s="255">
        <v>35.950473</v>
      </c>
    </row>
    <row r="918" ht="25.9" customHeight="1" spans="1:9">
      <c r="A918" s="244">
        <v>2130315</v>
      </c>
      <c r="B918" s="244" t="s">
        <v>761</v>
      </c>
      <c r="C918" s="248">
        <v>42</v>
      </c>
      <c r="D918" s="249">
        <v>7</v>
      </c>
      <c r="E918" s="243">
        <f t="shared" si="15"/>
        <v>-35</v>
      </c>
      <c r="I918" s="255">
        <v>42</v>
      </c>
    </row>
    <row r="919" ht="25.9" customHeight="1" spans="1:9">
      <c r="A919" s="244">
        <v>2130316</v>
      </c>
      <c r="B919" s="244" t="s">
        <v>762</v>
      </c>
      <c r="C919" s="248"/>
      <c r="D919" s="249">
        <v>15</v>
      </c>
      <c r="E919" s="243">
        <f t="shared" si="15"/>
        <v>15</v>
      </c>
      <c r="I919" s="254" t="e">
        <v>#N/A</v>
      </c>
    </row>
    <row r="920" ht="25.9" customHeight="1" spans="1:9">
      <c r="A920" s="244">
        <v>2130317</v>
      </c>
      <c r="B920" s="244" t="s">
        <v>763</v>
      </c>
      <c r="C920" s="248"/>
      <c r="D920" s="249"/>
      <c r="E920" s="243">
        <f t="shared" si="15"/>
        <v>0</v>
      </c>
      <c r="I920" s="254" t="e">
        <v>#N/A</v>
      </c>
    </row>
    <row r="921" ht="25.9" customHeight="1" spans="1:9">
      <c r="A921" s="244">
        <v>2130318</v>
      </c>
      <c r="B921" s="244" t="s">
        <v>764</v>
      </c>
      <c r="C921" s="248"/>
      <c r="D921" s="249"/>
      <c r="E921" s="243">
        <f t="shared" si="15"/>
        <v>0</v>
      </c>
      <c r="I921" s="254" t="e">
        <v>#N/A</v>
      </c>
    </row>
    <row r="922" ht="25.9" customHeight="1" spans="1:9">
      <c r="A922" s="244">
        <v>2130319</v>
      </c>
      <c r="B922" s="244" t="s">
        <v>765</v>
      </c>
      <c r="C922" s="248"/>
      <c r="D922" s="249"/>
      <c r="E922" s="243">
        <f t="shared" si="15"/>
        <v>0</v>
      </c>
      <c r="I922" s="254" t="e">
        <v>#N/A</v>
      </c>
    </row>
    <row r="923" ht="25.9" customHeight="1" spans="1:9">
      <c r="A923" s="244">
        <v>2130321</v>
      </c>
      <c r="B923" s="244" t="s">
        <v>766</v>
      </c>
      <c r="C923" s="248"/>
      <c r="D923" s="249"/>
      <c r="E923" s="243">
        <f t="shared" si="15"/>
        <v>0</v>
      </c>
      <c r="I923" s="254" t="e">
        <v>#N/A</v>
      </c>
    </row>
    <row r="924" ht="25.9" customHeight="1" spans="1:9">
      <c r="A924" s="244">
        <v>2130322</v>
      </c>
      <c r="B924" s="244" t="s">
        <v>767</v>
      </c>
      <c r="C924" s="248"/>
      <c r="D924" s="249"/>
      <c r="E924" s="243">
        <f t="shared" si="15"/>
        <v>0</v>
      </c>
      <c r="I924" s="254" t="e">
        <v>#N/A</v>
      </c>
    </row>
    <row r="925" ht="25.9" customHeight="1" spans="1:9">
      <c r="A925" s="244">
        <v>2130333</v>
      </c>
      <c r="B925" s="244" t="s">
        <v>743</v>
      </c>
      <c r="C925" s="248"/>
      <c r="D925" s="249"/>
      <c r="E925" s="243">
        <f t="shared" si="15"/>
        <v>0</v>
      </c>
      <c r="I925" s="254" t="e">
        <v>#N/A</v>
      </c>
    </row>
    <row r="926" ht="12" customHeight="1" spans="1:9">
      <c r="A926" s="244">
        <v>2130334</v>
      </c>
      <c r="B926" s="244" t="s">
        <v>768</v>
      </c>
      <c r="C926" s="248"/>
      <c r="D926" s="249">
        <v>80</v>
      </c>
      <c r="E926" s="243">
        <f t="shared" si="15"/>
        <v>80</v>
      </c>
      <c r="I926" s="254" t="e">
        <v>#N/A</v>
      </c>
    </row>
    <row r="927" ht="15" customHeight="1" spans="1:9">
      <c r="A927" s="244">
        <v>2130335</v>
      </c>
      <c r="B927" s="244" t="s">
        <v>769</v>
      </c>
      <c r="C927" s="248"/>
      <c r="D927" s="249">
        <v>70</v>
      </c>
      <c r="E927" s="243">
        <f t="shared" si="15"/>
        <v>70</v>
      </c>
      <c r="I927" s="254" t="e">
        <v>#N/A</v>
      </c>
    </row>
    <row r="928" ht="11" customHeight="1" spans="1:9">
      <c r="A928" s="244">
        <v>2130336</v>
      </c>
      <c r="B928" s="244" t="s">
        <v>770</v>
      </c>
      <c r="C928" s="248"/>
      <c r="D928" s="249"/>
      <c r="E928" s="243">
        <f t="shared" si="15"/>
        <v>0</v>
      </c>
      <c r="I928" s="254" t="e">
        <v>#N/A</v>
      </c>
    </row>
    <row r="929" ht="26" customHeight="1" spans="1:9">
      <c r="A929" s="244">
        <v>2130337</v>
      </c>
      <c r="B929" s="244" t="s">
        <v>771</v>
      </c>
      <c r="C929" s="248"/>
      <c r="D929" s="249"/>
      <c r="E929" s="243">
        <f t="shared" si="15"/>
        <v>0</v>
      </c>
      <c r="I929" s="254" t="e">
        <v>#N/A</v>
      </c>
    </row>
    <row r="930" ht="25.9" customHeight="1" spans="1:9">
      <c r="A930" s="244">
        <v>2130399</v>
      </c>
      <c r="B930" s="244" t="s">
        <v>772</v>
      </c>
      <c r="C930" s="248">
        <v>1105</v>
      </c>
      <c r="D930" s="249">
        <v>1239</v>
      </c>
      <c r="E930" s="243">
        <f t="shared" si="15"/>
        <v>134</v>
      </c>
      <c r="I930" s="255">
        <v>1104.502846</v>
      </c>
    </row>
    <row r="931" ht="25.9" customHeight="1" spans="1:9">
      <c r="A931" s="244">
        <v>21305</v>
      </c>
      <c r="B931" s="245" t="s">
        <v>773</v>
      </c>
      <c r="C931" s="246">
        <f>SUM(C932:C941)</f>
        <v>9964</v>
      </c>
      <c r="D931" s="246">
        <v>3063</v>
      </c>
      <c r="E931" s="243">
        <f t="shared" si="15"/>
        <v>-6901</v>
      </c>
      <c r="I931" s="254" t="e">
        <v>#N/A</v>
      </c>
    </row>
    <row r="932" ht="25" customHeight="1" spans="1:9">
      <c r="A932" s="244">
        <v>2130501</v>
      </c>
      <c r="B932" s="244" t="s">
        <v>72</v>
      </c>
      <c r="C932" s="248"/>
      <c r="D932" s="249"/>
      <c r="E932" s="243">
        <f t="shared" si="15"/>
        <v>0</v>
      </c>
      <c r="I932" s="254" t="e">
        <v>#N/A</v>
      </c>
    </row>
    <row r="933" ht="51" customHeight="1" spans="1:9">
      <c r="A933" s="244">
        <v>2130502</v>
      </c>
      <c r="B933" s="244" t="s">
        <v>73</v>
      </c>
      <c r="C933" s="248"/>
      <c r="D933" s="249"/>
      <c r="E933" s="243">
        <f t="shared" si="15"/>
        <v>0</v>
      </c>
      <c r="I933" s="254" t="e">
        <v>#N/A</v>
      </c>
    </row>
    <row r="934" ht="30" customHeight="1" spans="1:9">
      <c r="A934" s="244">
        <v>2130503</v>
      </c>
      <c r="B934" s="244" t="s">
        <v>74</v>
      </c>
      <c r="C934" s="248"/>
      <c r="D934" s="249"/>
      <c r="E934" s="243">
        <f t="shared" si="15"/>
        <v>0</v>
      </c>
      <c r="I934" s="254" t="e">
        <v>#N/A</v>
      </c>
    </row>
    <row r="935" ht="48" customHeight="1" spans="1:9">
      <c r="A935" s="244">
        <v>2130504</v>
      </c>
      <c r="B935" s="244" t="s">
        <v>774</v>
      </c>
      <c r="C935" s="248">
        <v>9057</v>
      </c>
      <c r="D935" s="249">
        <v>831</v>
      </c>
      <c r="E935" s="243">
        <f t="shared" si="15"/>
        <v>-8226</v>
      </c>
      <c r="I935" s="255">
        <v>9056.5653</v>
      </c>
    </row>
    <row r="936" ht="18" customHeight="1" spans="1:9">
      <c r="A936" s="244">
        <v>2130505</v>
      </c>
      <c r="B936" s="244" t="s">
        <v>775</v>
      </c>
      <c r="C936" s="248"/>
      <c r="D936" s="249"/>
      <c r="E936" s="243">
        <f t="shared" si="15"/>
        <v>0</v>
      </c>
      <c r="I936" s="254" t="e">
        <v>#N/A</v>
      </c>
    </row>
    <row r="937" ht="21" customHeight="1" spans="1:9">
      <c r="A937" s="244">
        <v>2130506</v>
      </c>
      <c r="B937" s="244" t="s">
        <v>776</v>
      </c>
      <c r="C937" s="248"/>
      <c r="D937" s="249">
        <v>42</v>
      </c>
      <c r="E937" s="243">
        <f t="shared" si="15"/>
        <v>42</v>
      </c>
      <c r="I937" s="254" t="e">
        <v>#N/A</v>
      </c>
    </row>
    <row r="938" ht="57" customHeight="1" spans="1:9">
      <c r="A938" s="244">
        <v>2130507</v>
      </c>
      <c r="B938" s="244" t="s">
        <v>777</v>
      </c>
      <c r="C938" s="248">
        <v>5</v>
      </c>
      <c r="D938" s="249"/>
      <c r="E938" s="243">
        <f t="shared" si="15"/>
        <v>-5</v>
      </c>
      <c r="I938" s="255">
        <v>4.8102</v>
      </c>
    </row>
    <row r="939" ht="32" customHeight="1" spans="1:9">
      <c r="A939" s="244">
        <v>2130508</v>
      </c>
      <c r="B939" s="244" t="s">
        <v>778</v>
      </c>
      <c r="C939" s="248"/>
      <c r="D939" s="249"/>
      <c r="E939" s="243">
        <f t="shared" si="15"/>
        <v>0</v>
      </c>
      <c r="I939" s="254" t="e">
        <v>#N/A</v>
      </c>
    </row>
    <row r="940" ht="26" customHeight="1" spans="1:9">
      <c r="A940" s="244">
        <v>2130550</v>
      </c>
      <c r="B940" s="244" t="s">
        <v>81</v>
      </c>
      <c r="C940" s="248"/>
      <c r="D940" s="249"/>
      <c r="E940" s="243">
        <f t="shared" si="15"/>
        <v>0</v>
      </c>
      <c r="I940" s="254" t="e">
        <v>#N/A</v>
      </c>
    </row>
    <row r="941" ht="25.9" customHeight="1" spans="1:9">
      <c r="A941" s="244">
        <v>2130599</v>
      </c>
      <c r="B941" s="244" t="s">
        <v>779</v>
      </c>
      <c r="C941" s="248">
        <v>902</v>
      </c>
      <c r="D941" s="249">
        <v>2190</v>
      </c>
      <c r="E941" s="243">
        <f t="shared" si="15"/>
        <v>1288</v>
      </c>
      <c r="I941" s="255">
        <v>902.3</v>
      </c>
    </row>
    <row r="942" ht="25.9" customHeight="1" spans="1:9">
      <c r="A942" s="244">
        <v>21307</v>
      </c>
      <c r="B942" s="245" t="s">
        <v>780</v>
      </c>
      <c r="C942" s="246">
        <f>SUM(C943:C948)</f>
        <v>2916</v>
      </c>
      <c r="D942" s="246">
        <v>2980</v>
      </c>
      <c r="E942" s="243">
        <f t="shared" si="15"/>
        <v>64</v>
      </c>
      <c r="I942" s="254" t="e">
        <v>#N/A</v>
      </c>
    </row>
    <row r="943" ht="25.9" customHeight="1" spans="1:9">
      <c r="A943" s="244">
        <v>2130701</v>
      </c>
      <c r="B943" s="244" t="s">
        <v>781</v>
      </c>
      <c r="C943" s="248"/>
      <c r="D943" s="249">
        <v>14</v>
      </c>
      <c r="E943" s="243">
        <f t="shared" si="15"/>
        <v>14</v>
      </c>
      <c r="I943" s="254" t="e">
        <v>#N/A</v>
      </c>
    </row>
    <row r="944" ht="25.9" customHeight="1" spans="1:9">
      <c r="A944" s="244">
        <v>2130704</v>
      </c>
      <c r="B944" s="244" t="s">
        <v>782</v>
      </c>
      <c r="C944" s="248"/>
      <c r="D944" s="249"/>
      <c r="E944" s="243">
        <f t="shared" si="15"/>
        <v>0</v>
      </c>
      <c r="I944" s="254" t="e">
        <v>#N/A</v>
      </c>
    </row>
    <row r="945" ht="25.9" customHeight="1" spans="1:9">
      <c r="A945" s="244">
        <v>2130705</v>
      </c>
      <c r="B945" s="244" t="s">
        <v>783</v>
      </c>
      <c r="C945" s="248">
        <v>2894</v>
      </c>
      <c r="D945" s="249">
        <v>2166</v>
      </c>
      <c r="E945" s="243">
        <f t="shared" si="15"/>
        <v>-728</v>
      </c>
      <c r="I945" s="255">
        <v>2894.3025</v>
      </c>
    </row>
    <row r="946" ht="25.9" customHeight="1" spans="1:9">
      <c r="A946" s="244">
        <v>2130706</v>
      </c>
      <c r="B946" s="244" t="s">
        <v>784</v>
      </c>
      <c r="C946" s="248"/>
      <c r="D946" s="249"/>
      <c r="E946" s="243">
        <f t="shared" si="15"/>
        <v>0</v>
      </c>
      <c r="I946" s="254" t="e">
        <v>#N/A</v>
      </c>
    </row>
    <row r="947" ht="25.9" customHeight="1" spans="1:9">
      <c r="A947" s="244">
        <v>2130707</v>
      </c>
      <c r="B947" s="244" t="s">
        <v>785</v>
      </c>
      <c r="C947" s="243"/>
      <c r="D947" s="249"/>
      <c r="E947" s="243">
        <f t="shared" si="15"/>
        <v>0</v>
      </c>
      <c r="I947" s="254" t="e">
        <v>#N/A</v>
      </c>
    </row>
    <row r="948" ht="25.9" customHeight="1" spans="1:9">
      <c r="A948" s="244">
        <v>2130799</v>
      </c>
      <c r="B948" s="244" t="s">
        <v>786</v>
      </c>
      <c r="C948" s="248">
        <v>22</v>
      </c>
      <c r="D948" s="249">
        <v>800</v>
      </c>
      <c r="E948" s="243">
        <f t="shared" si="15"/>
        <v>778</v>
      </c>
      <c r="I948" s="255">
        <v>21.87</v>
      </c>
    </row>
    <row r="949" ht="25.9" customHeight="1" spans="1:9">
      <c r="A949" s="244">
        <v>21308</v>
      </c>
      <c r="B949" s="245" t="s">
        <v>787</v>
      </c>
      <c r="C949" s="246">
        <f>SUM(C950:C954)</f>
        <v>190</v>
      </c>
      <c r="D949" s="246">
        <v>225</v>
      </c>
      <c r="E949" s="243">
        <f t="shared" si="15"/>
        <v>35</v>
      </c>
      <c r="I949" s="254" t="e">
        <v>#N/A</v>
      </c>
    </row>
    <row r="950" ht="25.9" customHeight="1" spans="1:9">
      <c r="A950" s="244">
        <v>2130801</v>
      </c>
      <c r="B950" s="244" t="s">
        <v>788</v>
      </c>
      <c r="C950" s="248"/>
      <c r="D950" s="249"/>
      <c r="E950" s="243">
        <f t="shared" si="15"/>
        <v>0</v>
      </c>
      <c r="I950" s="254" t="e">
        <v>#N/A</v>
      </c>
    </row>
    <row r="951" ht="25.9" customHeight="1" spans="1:9">
      <c r="A951" s="244">
        <v>2130803</v>
      </c>
      <c r="B951" s="244" t="s">
        <v>789</v>
      </c>
      <c r="C951" s="248">
        <v>190</v>
      </c>
      <c r="D951" s="249">
        <v>161</v>
      </c>
      <c r="E951" s="243">
        <f t="shared" si="15"/>
        <v>-29</v>
      </c>
      <c r="I951" s="255">
        <v>189.887</v>
      </c>
    </row>
    <row r="952" ht="25.9" customHeight="1" spans="1:9">
      <c r="A952" s="244">
        <v>2130804</v>
      </c>
      <c r="B952" s="244" t="s">
        <v>790</v>
      </c>
      <c r="C952" s="248"/>
      <c r="D952" s="249">
        <v>64</v>
      </c>
      <c r="E952" s="243">
        <f t="shared" si="15"/>
        <v>64</v>
      </c>
      <c r="I952" s="254" t="e">
        <v>#N/A</v>
      </c>
    </row>
    <row r="953" ht="25.9" customHeight="1" spans="1:9">
      <c r="A953" s="244">
        <v>2130805</v>
      </c>
      <c r="B953" s="244" t="s">
        <v>791</v>
      </c>
      <c r="C953" s="248"/>
      <c r="D953" s="249"/>
      <c r="E953" s="243">
        <f t="shared" si="15"/>
        <v>0</v>
      </c>
      <c r="I953" s="254" t="e">
        <v>#N/A</v>
      </c>
    </row>
    <row r="954" ht="25.9" customHeight="1" spans="1:9">
      <c r="A954" s="244">
        <v>2130899</v>
      </c>
      <c r="B954" s="244" t="s">
        <v>792</v>
      </c>
      <c r="C954" s="248"/>
      <c r="D954" s="249"/>
      <c r="E954" s="243">
        <f t="shared" si="15"/>
        <v>0</v>
      </c>
      <c r="I954" s="254" t="e">
        <v>#N/A</v>
      </c>
    </row>
    <row r="955" ht="25.9" customHeight="1" spans="1:9">
      <c r="A955" s="244">
        <v>21309</v>
      </c>
      <c r="B955" s="245" t="s">
        <v>793</v>
      </c>
      <c r="C955" s="246">
        <f>SUM(C956:C957)</f>
        <v>0</v>
      </c>
      <c r="D955" s="246"/>
      <c r="E955" s="243">
        <f t="shared" si="15"/>
        <v>0</v>
      </c>
      <c r="I955" s="254" t="e">
        <v>#N/A</v>
      </c>
    </row>
    <row r="956" ht="25.9" customHeight="1" spans="1:9">
      <c r="A956" s="244">
        <v>2130901</v>
      </c>
      <c r="B956" s="244" t="s">
        <v>794</v>
      </c>
      <c r="C956" s="248"/>
      <c r="D956" s="249"/>
      <c r="E956" s="243">
        <f t="shared" si="15"/>
        <v>0</v>
      </c>
      <c r="I956" s="254" t="e">
        <v>#N/A</v>
      </c>
    </row>
    <row r="957" ht="25.9" customHeight="1" spans="1:9">
      <c r="A957" s="244">
        <v>2130999</v>
      </c>
      <c r="B957" s="244" t="s">
        <v>795</v>
      </c>
      <c r="C957" s="248"/>
      <c r="D957" s="249"/>
      <c r="E957" s="243">
        <f t="shared" si="15"/>
        <v>0</v>
      </c>
      <c r="I957" s="254" t="e">
        <v>#N/A</v>
      </c>
    </row>
    <row r="958" ht="25.9" customHeight="1" spans="1:9">
      <c r="A958" s="244">
        <v>21399</v>
      </c>
      <c r="B958" s="245" t="s">
        <v>796</v>
      </c>
      <c r="C958" s="246">
        <f>C959+C960</f>
        <v>2077</v>
      </c>
      <c r="D958" s="246">
        <v>2056</v>
      </c>
      <c r="E958" s="243">
        <f t="shared" si="15"/>
        <v>-21</v>
      </c>
      <c r="I958" s="254" t="e">
        <v>#N/A</v>
      </c>
    </row>
    <row r="959" ht="25.9" customHeight="1" spans="1:9">
      <c r="A959" s="244">
        <v>2139901</v>
      </c>
      <c r="B959" s="244" t="s">
        <v>797</v>
      </c>
      <c r="C959" s="248"/>
      <c r="D959" s="249"/>
      <c r="E959" s="243">
        <f t="shared" si="15"/>
        <v>0</v>
      </c>
      <c r="I959" s="254" t="e">
        <v>#N/A</v>
      </c>
    </row>
    <row r="960" ht="25.9" customHeight="1" spans="1:9">
      <c r="A960" s="244">
        <v>2139999</v>
      </c>
      <c r="B960" s="244" t="s">
        <v>798</v>
      </c>
      <c r="C960" s="248">
        <f>2035+42</f>
        <v>2077</v>
      </c>
      <c r="D960" s="249">
        <v>2056</v>
      </c>
      <c r="E960" s="243">
        <f t="shared" si="15"/>
        <v>-21</v>
      </c>
      <c r="I960" s="255">
        <v>2035</v>
      </c>
    </row>
    <row r="961" ht="25.9" customHeight="1" spans="1:9">
      <c r="A961" s="244">
        <v>214</v>
      </c>
      <c r="B961" s="245" t="s">
        <v>799</v>
      </c>
      <c r="C961" s="246">
        <f>SUM(C962,C984,C994,C1004,C1011,C1016)</f>
        <v>8062</v>
      </c>
      <c r="D961" s="246">
        <f>SUM(D962,D984,D994,D1004,D1011,D1016)</f>
        <v>8357</v>
      </c>
      <c r="E961" s="243">
        <f t="shared" si="15"/>
        <v>295</v>
      </c>
      <c r="I961" s="254" t="e">
        <v>#N/A</v>
      </c>
    </row>
    <row r="962" ht="25.9" customHeight="1" spans="1:9">
      <c r="A962" s="244">
        <v>21401</v>
      </c>
      <c r="B962" s="245" t="s">
        <v>800</v>
      </c>
      <c r="C962" s="246">
        <f>SUM(C963:C983)</f>
        <v>7842</v>
      </c>
      <c r="D962" s="246">
        <f>SUM(D963:D983)</f>
        <v>8193</v>
      </c>
      <c r="E962" s="243">
        <f t="shared" si="15"/>
        <v>351</v>
      </c>
      <c r="I962" s="254" t="e">
        <v>#N/A</v>
      </c>
    </row>
    <row r="963" ht="25.9" customHeight="1" spans="1:9">
      <c r="A963" s="244">
        <v>2140101</v>
      </c>
      <c r="B963" s="244" t="s">
        <v>72</v>
      </c>
      <c r="C963" s="248">
        <v>612</v>
      </c>
      <c r="D963" s="249">
        <f>564+28</f>
        <v>592</v>
      </c>
      <c r="E963" s="243">
        <f t="shared" si="15"/>
        <v>-20</v>
      </c>
      <c r="I963" s="255">
        <v>612.072925</v>
      </c>
    </row>
    <row r="964" ht="25.9" customHeight="1" spans="1:9">
      <c r="A964" s="244">
        <v>2140102</v>
      </c>
      <c r="B964" s="244" t="s">
        <v>73</v>
      </c>
      <c r="C964" s="248"/>
      <c r="D964" s="249"/>
      <c r="E964" s="243">
        <f t="shared" si="15"/>
        <v>0</v>
      </c>
      <c r="I964" s="254" t="e">
        <v>#N/A</v>
      </c>
    </row>
    <row r="965" ht="25.9" customHeight="1" spans="1:9">
      <c r="A965" s="244">
        <v>2140103</v>
      </c>
      <c r="B965" s="244" t="s">
        <v>74</v>
      </c>
      <c r="C965" s="248"/>
      <c r="D965" s="249"/>
      <c r="E965" s="243">
        <f t="shared" si="15"/>
        <v>0</v>
      </c>
      <c r="I965" s="254" t="e">
        <v>#N/A</v>
      </c>
    </row>
    <row r="966" ht="25.9" customHeight="1" spans="1:9">
      <c r="A966" s="244">
        <v>2140104</v>
      </c>
      <c r="B966" s="244" t="s">
        <v>801</v>
      </c>
      <c r="C966" s="248">
        <v>5948</v>
      </c>
      <c r="D966" s="249">
        <f>4776+1600</f>
        <v>6376</v>
      </c>
      <c r="E966" s="243">
        <f t="shared" ref="E966:E1029" si="16">D966-C966</f>
        <v>428</v>
      </c>
      <c r="I966" s="255">
        <v>5947.876</v>
      </c>
    </row>
    <row r="967" ht="25.9" customHeight="1" spans="1:9">
      <c r="A967" s="244">
        <v>2140106</v>
      </c>
      <c r="B967" s="244" t="s">
        <v>802</v>
      </c>
      <c r="C967" s="248">
        <v>1122</v>
      </c>
      <c r="D967" s="249">
        <v>1037</v>
      </c>
      <c r="E967" s="243">
        <f t="shared" si="16"/>
        <v>-85</v>
      </c>
      <c r="I967" s="255">
        <v>1122.1279</v>
      </c>
    </row>
    <row r="968" ht="25.9" customHeight="1" spans="1:9">
      <c r="A968" s="244">
        <v>2140109</v>
      </c>
      <c r="B968" s="244" t="s">
        <v>803</v>
      </c>
      <c r="C968" s="248"/>
      <c r="D968" s="249"/>
      <c r="E968" s="243">
        <f t="shared" si="16"/>
        <v>0</v>
      </c>
      <c r="I968" s="254" t="e">
        <v>#N/A</v>
      </c>
    </row>
    <row r="969" ht="25.9" customHeight="1" spans="1:9">
      <c r="A969" s="244">
        <v>2140110</v>
      </c>
      <c r="B969" s="244" t="s">
        <v>804</v>
      </c>
      <c r="C969" s="248">
        <v>160</v>
      </c>
      <c r="D969" s="249">
        <v>160</v>
      </c>
      <c r="E969" s="243">
        <f t="shared" si="16"/>
        <v>0</v>
      </c>
      <c r="I969" s="255">
        <v>160</v>
      </c>
    </row>
    <row r="970" ht="25.9" customHeight="1" spans="1:9">
      <c r="A970" s="244">
        <v>2140111</v>
      </c>
      <c r="B970" s="244" t="s">
        <v>805</v>
      </c>
      <c r="C970" s="248"/>
      <c r="D970" s="249"/>
      <c r="E970" s="243">
        <f t="shared" si="16"/>
        <v>0</v>
      </c>
      <c r="I970" s="254" t="e">
        <v>#N/A</v>
      </c>
    </row>
    <row r="971" ht="25.9" customHeight="1" spans="1:9">
      <c r="A971" s="244">
        <v>2140112</v>
      </c>
      <c r="B971" s="244" t="s">
        <v>806</v>
      </c>
      <c r="C971" s="248"/>
      <c r="D971" s="249"/>
      <c r="E971" s="243">
        <f t="shared" si="16"/>
        <v>0</v>
      </c>
      <c r="I971" s="254" t="e">
        <v>#N/A</v>
      </c>
    </row>
    <row r="972" ht="25.9" customHeight="1" spans="1:9">
      <c r="A972" s="244">
        <v>2140114</v>
      </c>
      <c r="B972" s="244" t="s">
        <v>807</v>
      </c>
      <c r="C972" s="248"/>
      <c r="D972" s="249"/>
      <c r="E972" s="243">
        <f t="shared" si="16"/>
        <v>0</v>
      </c>
      <c r="I972" s="254" t="e">
        <v>#N/A</v>
      </c>
    </row>
    <row r="973" ht="25.9" customHeight="1" spans="1:9">
      <c r="A973" s="244">
        <v>2140122</v>
      </c>
      <c r="B973" s="244" t="s">
        <v>808</v>
      </c>
      <c r="C973" s="248"/>
      <c r="D973" s="249"/>
      <c r="E973" s="243">
        <f t="shared" si="16"/>
        <v>0</v>
      </c>
      <c r="I973" s="254" t="e">
        <v>#N/A</v>
      </c>
    </row>
    <row r="974" ht="25.9" customHeight="1" spans="1:9">
      <c r="A974" s="244">
        <v>2140123</v>
      </c>
      <c r="B974" s="244" t="s">
        <v>809</v>
      </c>
      <c r="C974" s="248"/>
      <c r="D974" s="249"/>
      <c r="E974" s="243">
        <f t="shared" si="16"/>
        <v>0</v>
      </c>
      <c r="I974" s="254" t="e">
        <v>#N/A</v>
      </c>
    </row>
    <row r="975" ht="25.9" customHeight="1" spans="1:9">
      <c r="A975" s="244">
        <v>2140127</v>
      </c>
      <c r="B975" s="244" t="s">
        <v>810</v>
      </c>
      <c r="C975" s="248"/>
      <c r="D975" s="249"/>
      <c r="E975" s="243">
        <f t="shared" si="16"/>
        <v>0</v>
      </c>
      <c r="I975" s="254" t="e">
        <v>#N/A</v>
      </c>
    </row>
    <row r="976" ht="25.9" customHeight="1" spans="1:9">
      <c r="A976" s="244">
        <v>2140128</v>
      </c>
      <c r="B976" s="244" t="s">
        <v>811</v>
      </c>
      <c r="C976" s="248"/>
      <c r="D976" s="249"/>
      <c r="E976" s="243">
        <f t="shared" si="16"/>
        <v>0</v>
      </c>
      <c r="I976" s="254" t="e">
        <v>#N/A</v>
      </c>
    </row>
    <row r="977" ht="25.9" customHeight="1" spans="1:9">
      <c r="A977" s="244">
        <v>2140129</v>
      </c>
      <c r="B977" s="244" t="s">
        <v>812</v>
      </c>
      <c r="C977" s="248"/>
      <c r="D977" s="249"/>
      <c r="E977" s="243">
        <f t="shared" si="16"/>
        <v>0</v>
      </c>
      <c r="I977" s="254" t="e">
        <v>#N/A</v>
      </c>
    </row>
    <row r="978" ht="25.9" customHeight="1" spans="1:9">
      <c r="A978" s="244">
        <v>2140130</v>
      </c>
      <c r="B978" s="244" t="s">
        <v>813</v>
      </c>
      <c r="C978" s="248"/>
      <c r="D978" s="249"/>
      <c r="E978" s="243">
        <f t="shared" si="16"/>
        <v>0</v>
      </c>
      <c r="I978" s="254" t="e">
        <v>#N/A</v>
      </c>
    </row>
    <row r="979" ht="25.9" customHeight="1" spans="1:9">
      <c r="A979" s="244">
        <v>2140131</v>
      </c>
      <c r="B979" s="244" t="s">
        <v>814</v>
      </c>
      <c r="C979" s="248"/>
      <c r="D979" s="249"/>
      <c r="E979" s="243">
        <f t="shared" si="16"/>
        <v>0</v>
      </c>
      <c r="I979" s="254" t="e">
        <v>#N/A</v>
      </c>
    </row>
    <row r="980" ht="25.9" customHeight="1" spans="1:9">
      <c r="A980" s="244">
        <v>2140133</v>
      </c>
      <c r="B980" s="244" t="s">
        <v>815</v>
      </c>
      <c r="C980" s="248"/>
      <c r="D980" s="249"/>
      <c r="E980" s="243">
        <f t="shared" si="16"/>
        <v>0</v>
      </c>
      <c r="I980" s="254" t="e">
        <v>#N/A</v>
      </c>
    </row>
    <row r="981" ht="25.9" customHeight="1" spans="1:9">
      <c r="A981" s="244">
        <v>2140136</v>
      </c>
      <c r="B981" s="244" t="s">
        <v>816</v>
      </c>
      <c r="C981" s="248"/>
      <c r="D981" s="249"/>
      <c r="E981" s="243">
        <f t="shared" si="16"/>
        <v>0</v>
      </c>
      <c r="I981" s="254" t="e">
        <v>#N/A</v>
      </c>
    </row>
    <row r="982" ht="25.9" customHeight="1" spans="1:9">
      <c r="A982" s="244">
        <v>2140138</v>
      </c>
      <c r="B982" s="244" t="s">
        <v>817</v>
      </c>
      <c r="C982" s="248"/>
      <c r="D982" s="249"/>
      <c r="E982" s="243">
        <f t="shared" si="16"/>
        <v>0</v>
      </c>
      <c r="I982" s="254" t="e">
        <v>#N/A</v>
      </c>
    </row>
    <row r="983" ht="25.9" customHeight="1" spans="1:9">
      <c r="A983" s="244">
        <v>2140199</v>
      </c>
      <c r="B983" s="244" t="s">
        <v>818</v>
      </c>
      <c r="C983" s="248"/>
      <c r="D983" s="249">
        <v>28</v>
      </c>
      <c r="E983" s="243">
        <f t="shared" si="16"/>
        <v>28</v>
      </c>
      <c r="I983" s="254" t="e">
        <v>#N/A</v>
      </c>
    </row>
    <row r="984" ht="25.9" customHeight="1" spans="1:9">
      <c r="A984" s="244">
        <v>21402</v>
      </c>
      <c r="B984" s="245" t="s">
        <v>819</v>
      </c>
      <c r="C984" s="246">
        <f>SUM(C985:C993)</f>
        <v>0</v>
      </c>
      <c r="D984" s="246"/>
      <c r="E984" s="243">
        <f t="shared" si="16"/>
        <v>0</v>
      </c>
      <c r="I984" s="254" t="e">
        <v>#N/A</v>
      </c>
    </row>
    <row r="985" ht="25.9" customHeight="1" spans="1:9">
      <c r="A985" s="244">
        <v>2140201</v>
      </c>
      <c r="B985" s="244" t="s">
        <v>72</v>
      </c>
      <c r="C985" s="248"/>
      <c r="D985" s="249"/>
      <c r="E985" s="243">
        <f t="shared" si="16"/>
        <v>0</v>
      </c>
      <c r="I985" s="254" t="e">
        <v>#N/A</v>
      </c>
    </row>
    <row r="986" ht="25.9" customHeight="1" spans="1:9">
      <c r="A986" s="244">
        <v>2140202</v>
      </c>
      <c r="B986" s="244" t="s">
        <v>73</v>
      </c>
      <c r="C986" s="248"/>
      <c r="D986" s="249"/>
      <c r="E986" s="243">
        <f t="shared" si="16"/>
        <v>0</v>
      </c>
      <c r="I986" s="254" t="e">
        <v>#N/A</v>
      </c>
    </row>
    <row r="987" ht="25.9" customHeight="1" spans="1:9">
      <c r="A987" s="244">
        <v>2140203</v>
      </c>
      <c r="B987" s="244" t="s">
        <v>74</v>
      </c>
      <c r="C987" s="248"/>
      <c r="D987" s="249"/>
      <c r="E987" s="243">
        <f t="shared" si="16"/>
        <v>0</v>
      </c>
      <c r="I987" s="254" t="e">
        <v>#N/A</v>
      </c>
    </row>
    <row r="988" ht="25.9" customHeight="1" spans="1:9">
      <c r="A988" s="244">
        <v>2140204</v>
      </c>
      <c r="B988" s="244" t="s">
        <v>820</v>
      </c>
      <c r="C988" s="248"/>
      <c r="D988" s="249"/>
      <c r="E988" s="243">
        <f t="shared" si="16"/>
        <v>0</v>
      </c>
      <c r="I988" s="254" t="e">
        <v>#N/A</v>
      </c>
    </row>
    <row r="989" ht="25.9" customHeight="1" spans="1:9">
      <c r="A989" s="244">
        <v>2140205</v>
      </c>
      <c r="B989" s="244" t="s">
        <v>821</v>
      </c>
      <c r="C989" s="248"/>
      <c r="D989" s="249"/>
      <c r="E989" s="243">
        <f t="shared" si="16"/>
        <v>0</v>
      </c>
      <c r="I989" s="254" t="e">
        <v>#N/A</v>
      </c>
    </row>
    <row r="990" ht="25.9" customHeight="1" spans="1:9">
      <c r="A990" s="244">
        <v>2140206</v>
      </c>
      <c r="B990" s="244" t="s">
        <v>822</v>
      </c>
      <c r="C990" s="248"/>
      <c r="D990" s="249"/>
      <c r="E990" s="243">
        <f t="shared" si="16"/>
        <v>0</v>
      </c>
      <c r="I990" s="254" t="e">
        <v>#N/A</v>
      </c>
    </row>
    <row r="991" ht="25.9" customHeight="1" spans="1:9">
      <c r="A991" s="244">
        <v>2140207</v>
      </c>
      <c r="B991" s="244" t="s">
        <v>823</v>
      </c>
      <c r="C991" s="248"/>
      <c r="D991" s="249"/>
      <c r="E991" s="243">
        <f t="shared" si="16"/>
        <v>0</v>
      </c>
      <c r="I991" s="254" t="e">
        <v>#N/A</v>
      </c>
    </row>
    <row r="992" ht="25.9" customHeight="1" spans="1:9">
      <c r="A992" s="244">
        <v>2140208</v>
      </c>
      <c r="B992" s="244" t="s">
        <v>824</v>
      </c>
      <c r="C992" s="248"/>
      <c r="D992" s="249"/>
      <c r="E992" s="243">
        <f t="shared" si="16"/>
        <v>0</v>
      </c>
      <c r="I992" s="254" t="e">
        <v>#N/A</v>
      </c>
    </row>
    <row r="993" ht="25.9" customHeight="1" spans="1:9">
      <c r="A993" s="244">
        <v>2140299</v>
      </c>
      <c r="B993" s="244" t="s">
        <v>825</v>
      </c>
      <c r="C993" s="248"/>
      <c r="D993" s="249"/>
      <c r="E993" s="243">
        <f t="shared" si="16"/>
        <v>0</v>
      </c>
      <c r="I993" s="254" t="e">
        <v>#N/A</v>
      </c>
    </row>
    <row r="994" ht="25.9" customHeight="1" spans="1:9">
      <c r="A994" s="244">
        <v>21403</v>
      </c>
      <c r="B994" s="245" t="s">
        <v>826</v>
      </c>
      <c r="C994" s="246">
        <f>SUM(C995:C1003)</f>
        <v>0</v>
      </c>
      <c r="D994" s="246"/>
      <c r="E994" s="243">
        <f t="shared" si="16"/>
        <v>0</v>
      </c>
      <c r="I994" s="254" t="e">
        <v>#N/A</v>
      </c>
    </row>
    <row r="995" ht="25.9" customHeight="1" spans="1:9">
      <c r="A995" s="244">
        <v>2140301</v>
      </c>
      <c r="B995" s="244" t="s">
        <v>72</v>
      </c>
      <c r="C995" s="248"/>
      <c r="D995" s="249"/>
      <c r="E995" s="243">
        <f t="shared" si="16"/>
        <v>0</v>
      </c>
      <c r="I995" s="254" t="e">
        <v>#N/A</v>
      </c>
    </row>
    <row r="996" ht="25.9" customHeight="1" spans="1:9">
      <c r="A996" s="244">
        <v>2140302</v>
      </c>
      <c r="B996" s="244" t="s">
        <v>73</v>
      </c>
      <c r="C996" s="248"/>
      <c r="D996" s="249"/>
      <c r="E996" s="243">
        <f t="shared" si="16"/>
        <v>0</v>
      </c>
      <c r="I996" s="254" t="e">
        <v>#N/A</v>
      </c>
    </row>
    <row r="997" ht="25.9" customHeight="1" spans="1:9">
      <c r="A997" s="244">
        <v>2140303</v>
      </c>
      <c r="B997" s="244" t="s">
        <v>74</v>
      </c>
      <c r="C997" s="248"/>
      <c r="D997" s="249"/>
      <c r="E997" s="243">
        <f t="shared" si="16"/>
        <v>0</v>
      </c>
      <c r="I997" s="254" t="e">
        <v>#N/A</v>
      </c>
    </row>
    <row r="998" ht="25.9" customHeight="1" spans="1:9">
      <c r="A998" s="244">
        <v>2140304</v>
      </c>
      <c r="B998" s="244" t="s">
        <v>827</v>
      </c>
      <c r="C998" s="248"/>
      <c r="D998" s="249"/>
      <c r="E998" s="243">
        <f t="shared" si="16"/>
        <v>0</v>
      </c>
      <c r="I998" s="254" t="e">
        <v>#N/A</v>
      </c>
    </row>
    <row r="999" ht="25.9" customHeight="1" spans="1:9">
      <c r="A999" s="244">
        <v>2140305</v>
      </c>
      <c r="B999" s="244" t="s">
        <v>828</v>
      </c>
      <c r="C999" s="248"/>
      <c r="D999" s="249"/>
      <c r="E999" s="243">
        <f t="shared" si="16"/>
        <v>0</v>
      </c>
      <c r="I999" s="254" t="e">
        <v>#N/A</v>
      </c>
    </row>
    <row r="1000" ht="25.9" customHeight="1" spans="1:9">
      <c r="A1000" s="244">
        <v>2140306</v>
      </c>
      <c r="B1000" s="244" t="s">
        <v>829</v>
      </c>
      <c r="C1000" s="248"/>
      <c r="D1000" s="249"/>
      <c r="E1000" s="243">
        <f t="shared" si="16"/>
        <v>0</v>
      </c>
      <c r="I1000" s="254" t="e">
        <v>#N/A</v>
      </c>
    </row>
    <row r="1001" ht="25.9" customHeight="1" spans="1:9">
      <c r="A1001" s="244">
        <v>2140307</v>
      </c>
      <c r="B1001" s="244" t="s">
        <v>830</v>
      </c>
      <c r="C1001" s="248"/>
      <c r="D1001" s="249"/>
      <c r="E1001" s="243">
        <f t="shared" si="16"/>
        <v>0</v>
      </c>
      <c r="I1001" s="254" t="e">
        <v>#N/A</v>
      </c>
    </row>
    <row r="1002" ht="25.9" customHeight="1" spans="1:9">
      <c r="A1002" s="244">
        <v>2140308</v>
      </c>
      <c r="B1002" s="244" t="s">
        <v>831</v>
      </c>
      <c r="C1002" s="248"/>
      <c r="D1002" s="249"/>
      <c r="E1002" s="243">
        <f t="shared" si="16"/>
        <v>0</v>
      </c>
      <c r="I1002" s="254" t="e">
        <v>#N/A</v>
      </c>
    </row>
    <row r="1003" ht="25.9" customHeight="1" spans="1:9">
      <c r="A1003" s="244">
        <v>2140399</v>
      </c>
      <c r="B1003" s="244" t="s">
        <v>832</v>
      </c>
      <c r="C1003" s="248"/>
      <c r="D1003" s="249"/>
      <c r="E1003" s="243">
        <f t="shared" si="16"/>
        <v>0</v>
      </c>
      <c r="I1003" s="254" t="e">
        <v>#N/A</v>
      </c>
    </row>
    <row r="1004" ht="25.9" customHeight="1" spans="1:9">
      <c r="A1004" s="244">
        <v>21405</v>
      </c>
      <c r="B1004" s="245" t="s">
        <v>833</v>
      </c>
      <c r="C1004" s="246">
        <f>SUM(C1005:C1010)</f>
        <v>0</v>
      </c>
      <c r="D1004" s="246"/>
      <c r="E1004" s="243">
        <f t="shared" si="16"/>
        <v>0</v>
      </c>
      <c r="I1004" s="254" t="e">
        <v>#N/A</v>
      </c>
    </row>
    <row r="1005" ht="25.9" customHeight="1" spans="1:9">
      <c r="A1005" s="244">
        <v>2140501</v>
      </c>
      <c r="B1005" s="244" t="s">
        <v>72</v>
      </c>
      <c r="C1005" s="248"/>
      <c r="D1005" s="249"/>
      <c r="E1005" s="243">
        <f t="shared" si="16"/>
        <v>0</v>
      </c>
      <c r="I1005" s="254" t="e">
        <v>#N/A</v>
      </c>
    </row>
    <row r="1006" ht="25.9" customHeight="1" spans="1:9">
      <c r="A1006" s="244">
        <v>2140502</v>
      </c>
      <c r="B1006" s="244" t="s">
        <v>73</v>
      </c>
      <c r="C1006" s="248"/>
      <c r="D1006" s="249"/>
      <c r="E1006" s="243">
        <f t="shared" si="16"/>
        <v>0</v>
      </c>
      <c r="I1006" s="254" t="e">
        <v>#N/A</v>
      </c>
    </row>
    <row r="1007" ht="25.9" customHeight="1" spans="1:9">
      <c r="A1007" s="244">
        <v>2140503</v>
      </c>
      <c r="B1007" s="244" t="s">
        <v>74</v>
      </c>
      <c r="C1007" s="248"/>
      <c r="D1007" s="249"/>
      <c r="E1007" s="243">
        <f t="shared" si="16"/>
        <v>0</v>
      </c>
      <c r="I1007" s="254" t="e">
        <v>#N/A</v>
      </c>
    </row>
    <row r="1008" ht="25.9" customHeight="1" spans="1:9">
      <c r="A1008" s="244">
        <v>2140504</v>
      </c>
      <c r="B1008" s="244" t="s">
        <v>824</v>
      </c>
      <c r="C1008" s="248"/>
      <c r="D1008" s="249"/>
      <c r="E1008" s="243">
        <f t="shared" si="16"/>
        <v>0</v>
      </c>
      <c r="I1008" s="254" t="e">
        <v>#N/A</v>
      </c>
    </row>
    <row r="1009" ht="25.9" customHeight="1" spans="1:9">
      <c r="A1009" s="244">
        <v>2140505</v>
      </c>
      <c r="B1009" s="244" t="s">
        <v>834</v>
      </c>
      <c r="C1009" s="248"/>
      <c r="D1009" s="249"/>
      <c r="E1009" s="243">
        <f t="shared" si="16"/>
        <v>0</v>
      </c>
      <c r="I1009" s="254" t="e">
        <v>#N/A</v>
      </c>
    </row>
    <row r="1010" ht="25.9" customHeight="1" spans="1:9">
      <c r="A1010" s="244">
        <v>2140599</v>
      </c>
      <c r="B1010" s="244" t="s">
        <v>835</v>
      </c>
      <c r="C1010" s="248"/>
      <c r="D1010" s="249"/>
      <c r="E1010" s="243">
        <f t="shared" si="16"/>
        <v>0</v>
      </c>
      <c r="I1010" s="254" t="e">
        <v>#N/A</v>
      </c>
    </row>
    <row r="1011" ht="25.9" customHeight="1" spans="1:9">
      <c r="A1011" s="244">
        <v>21406</v>
      </c>
      <c r="B1011" s="245" t="s">
        <v>836</v>
      </c>
      <c r="C1011" s="246"/>
      <c r="D1011" s="246"/>
      <c r="E1011" s="243">
        <f t="shared" si="16"/>
        <v>0</v>
      </c>
      <c r="I1011" s="254" t="e">
        <v>#N/A</v>
      </c>
    </row>
    <row r="1012" ht="25.9" customHeight="1" spans="1:9">
      <c r="A1012" s="244">
        <v>2140601</v>
      </c>
      <c r="B1012" s="244" t="s">
        <v>837</v>
      </c>
      <c r="C1012" s="248"/>
      <c r="D1012" s="249"/>
      <c r="E1012" s="243">
        <f t="shared" si="16"/>
        <v>0</v>
      </c>
      <c r="I1012" s="254" t="e">
        <v>#N/A</v>
      </c>
    </row>
    <row r="1013" ht="25.9" customHeight="1" spans="1:9">
      <c r="A1013" s="244">
        <v>2140602</v>
      </c>
      <c r="B1013" s="244" t="s">
        <v>838</v>
      </c>
      <c r="C1013" s="248"/>
      <c r="D1013" s="249"/>
      <c r="E1013" s="243">
        <f t="shared" si="16"/>
        <v>0</v>
      </c>
      <c r="I1013" s="254" t="e">
        <v>#N/A</v>
      </c>
    </row>
    <row r="1014" ht="25.9" customHeight="1" spans="1:9">
      <c r="A1014" s="244">
        <v>2140603</v>
      </c>
      <c r="B1014" s="244" t="s">
        <v>839</v>
      </c>
      <c r="C1014" s="248"/>
      <c r="D1014" s="249"/>
      <c r="E1014" s="243">
        <f t="shared" si="16"/>
        <v>0</v>
      </c>
      <c r="I1014" s="254" t="e">
        <v>#N/A</v>
      </c>
    </row>
    <row r="1015" ht="25.9" customHeight="1" spans="1:9">
      <c r="A1015" s="244">
        <v>2140699</v>
      </c>
      <c r="B1015" s="244" t="s">
        <v>840</v>
      </c>
      <c r="C1015" s="248"/>
      <c r="D1015" s="249"/>
      <c r="E1015" s="243">
        <f t="shared" si="16"/>
        <v>0</v>
      </c>
      <c r="I1015" s="254" t="e">
        <v>#N/A</v>
      </c>
    </row>
    <row r="1016" ht="25.9" customHeight="1" spans="1:9">
      <c r="A1016" s="244">
        <v>21499</v>
      </c>
      <c r="B1016" s="245" t="s">
        <v>841</v>
      </c>
      <c r="C1016" s="246">
        <f>SUM(C1017:C1018)</f>
        <v>220</v>
      </c>
      <c r="D1016" s="246">
        <v>164</v>
      </c>
      <c r="E1016" s="243">
        <f t="shared" si="16"/>
        <v>-56</v>
      </c>
      <c r="I1016" s="254" t="e">
        <v>#N/A</v>
      </c>
    </row>
    <row r="1017" ht="25.9" customHeight="1" spans="1:9">
      <c r="A1017" s="244">
        <v>2149901</v>
      </c>
      <c r="B1017" s="244" t="s">
        <v>842</v>
      </c>
      <c r="C1017" s="248">
        <v>220</v>
      </c>
      <c r="D1017" s="249">
        <v>164</v>
      </c>
      <c r="E1017" s="243">
        <f t="shared" si="16"/>
        <v>-56</v>
      </c>
      <c r="I1017" s="255">
        <v>220</v>
      </c>
    </row>
    <row r="1018" ht="25.9" customHeight="1" spans="1:9">
      <c r="A1018" s="244">
        <v>2149999</v>
      </c>
      <c r="B1018" s="244" t="s">
        <v>843</v>
      </c>
      <c r="C1018" s="248"/>
      <c r="D1018" s="249"/>
      <c r="E1018" s="243">
        <f t="shared" si="16"/>
        <v>0</v>
      </c>
      <c r="I1018" s="254" t="e">
        <v>#N/A</v>
      </c>
    </row>
    <row r="1019" ht="25.9" customHeight="1" spans="1:9">
      <c r="A1019" s="244">
        <v>215</v>
      </c>
      <c r="B1019" s="245" t="s">
        <v>844</v>
      </c>
      <c r="C1019" s="246">
        <f>SUM(C1020,C1030,C1046,C1051,C1062,C1069,C1077)</f>
        <v>542</v>
      </c>
      <c r="D1019" s="246">
        <v>469</v>
      </c>
      <c r="E1019" s="243">
        <f t="shared" si="16"/>
        <v>-73</v>
      </c>
      <c r="I1019" s="254" t="e">
        <v>#N/A</v>
      </c>
    </row>
    <row r="1020" ht="25.9" customHeight="1" spans="1:9">
      <c r="A1020" s="244">
        <v>21501</v>
      </c>
      <c r="B1020" s="245" t="s">
        <v>845</v>
      </c>
      <c r="C1020" s="246">
        <f>SUM(C1021:C1029)</f>
        <v>0</v>
      </c>
      <c r="D1020" s="246"/>
      <c r="E1020" s="243">
        <f t="shared" si="16"/>
        <v>0</v>
      </c>
      <c r="I1020" s="254" t="e">
        <v>#N/A</v>
      </c>
    </row>
    <row r="1021" ht="25.9" customHeight="1" spans="1:9">
      <c r="A1021" s="244">
        <v>2150101</v>
      </c>
      <c r="B1021" s="244" t="s">
        <v>72</v>
      </c>
      <c r="C1021" s="248"/>
      <c r="D1021" s="249"/>
      <c r="E1021" s="243">
        <f t="shared" si="16"/>
        <v>0</v>
      </c>
      <c r="I1021" s="254" t="e">
        <v>#N/A</v>
      </c>
    </row>
    <row r="1022" ht="25.9" customHeight="1" spans="1:9">
      <c r="A1022" s="244">
        <v>2150102</v>
      </c>
      <c r="B1022" s="244" t="s">
        <v>73</v>
      </c>
      <c r="C1022" s="248"/>
      <c r="D1022" s="249"/>
      <c r="E1022" s="243">
        <f t="shared" si="16"/>
        <v>0</v>
      </c>
      <c r="I1022" s="254" t="e">
        <v>#N/A</v>
      </c>
    </row>
    <row r="1023" ht="25.9" customHeight="1" spans="1:9">
      <c r="A1023" s="244">
        <v>2150103</v>
      </c>
      <c r="B1023" s="244" t="s">
        <v>74</v>
      </c>
      <c r="C1023" s="248"/>
      <c r="D1023" s="249"/>
      <c r="E1023" s="243">
        <f t="shared" si="16"/>
        <v>0</v>
      </c>
      <c r="I1023" s="254" t="e">
        <v>#N/A</v>
      </c>
    </row>
    <row r="1024" ht="25.9" customHeight="1" spans="1:9">
      <c r="A1024" s="244">
        <v>2150104</v>
      </c>
      <c r="B1024" s="244" t="s">
        <v>846</v>
      </c>
      <c r="C1024" s="248"/>
      <c r="D1024" s="249"/>
      <c r="E1024" s="243">
        <f t="shared" si="16"/>
        <v>0</v>
      </c>
      <c r="I1024" s="254" t="e">
        <v>#N/A</v>
      </c>
    </row>
    <row r="1025" ht="25.9" customHeight="1" spans="1:9">
      <c r="A1025" s="244">
        <v>2150105</v>
      </c>
      <c r="B1025" s="244" t="s">
        <v>847</v>
      </c>
      <c r="C1025" s="248"/>
      <c r="D1025" s="249"/>
      <c r="E1025" s="243">
        <f t="shared" si="16"/>
        <v>0</v>
      </c>
      <c r="I1025" s="254" t="e">
        <v>#N/A</v>
      </c>
    </row>
    <row r="1026" ht="25.9" customHeight="1" spans="1:9">
      <c r="A1026" s="244">
        <v>2150106</v>
      </c>
      <c r="B1026" s="244" t="s">
        <v>848</v>
      </c>
      <c r="C1026" s="248"/>
      <c r="D1026" s="249"/>
      <c r="E1026" s="243">
        <f t="shared" si="16"/>
        <v>0</v>
      </c>
      <c r="I1026" s="254" t="e">
        <v>#N/A</v>
      </c>
    </row>
    <row r="1027" ht="25.9" customHeight="1" spans="1:9">
      <c r="A1027" s="244">
        <v>2150107</v>
      </c>
      <c r="B1027" s="244" t="s">
        <v>849</v>
      </c>
      <c r="C1027" s="248"/>
      <c r="D1027" s="249"/>
      <c r="E1027" s="243">
        <f t="shared" si="16"/>
        <v>0</v>
      </c>
      <c r="I1027" s="254" t="e">
        <v>#N/A</v>
      </c>
    </row>
    <row r="1028" ht="25.9" customHeight="1" spans="1:9">
      <c r="A1028" s="244">
        <v>2150108</v>
      </c>
      <c r="B1028" s="244" t="s">
        <v>850</v>
      </c>
      <c r="C1028" s="248"/>
      <c r="D1028" s="249"/>
      <c r="E1028" s="243">
        <f t="shared" si="16"/>
        <v>0</v>
      </c>
      <c r="I1028" s="254" t="e">
        <v>#N/A</v>
      </c>
    </row>
    <row r="1029" ht="25.9" customHeight="1" spans="1:9">
      <c r="A1029" s="244">
        <v>2150199</v>
      </c>
      <c r="B1029" s="244" t="s">
        <v>851</v>
      </c>
      <c r="C1029" s="248"/>
      <c r="D1029" s="249"/>
      <c r="E1029" s="243">
        <f t="shared" si="16"/>
        <v>0</v>
      </c>
      <c r="I1029" s="254" t="e">
        <v>#N/A</v>
      </c>
    </row>
    <row r="1030" ht="25.9" customHeight="1" spans="1:9">
      <c r="A1030" s="244">
        <v>21502</v>
      </c>
      <c r="B1030" s="245" t="s">
        <v>852</v>
      </c>
      <c r="C1030" s="246">
        <f>SUM(C1031:C1045)</f>
        <v>0</v>
      </c>
      <c r="D1030" s="246"/>
      <c r="E1030" s="243">
        <f t="shared" ref="E1030:E1093" si="17">D1030-C1030</f>
        <v>0</v>
      </c>
      <c r="I1030" s="254" t="e">
        <v>#N/A</v>
      </c>
    </row>
    <row r="1031" ht="25.9" customHeight="1" spans="1:9">
      <c r="A1031" s="244">
        <v>2150201</v>
      </c>
      <c r="B1031" s="244" t="s">
        <v>72</v>
      </c>
      <c r="C1031" s="248"/>
      <c r="D1031" s="249"/>
      <c r="E1031" s="243">
        <f t="shared" si="17"/>
        <v>0</v>
      </c>
      <c r="I1031" s="254" t="e">
        <v>#N/A</v>
      </c>
    </row>
    <row r="1032" ht="25.9" customHeight="1" spans="1:9">
      <c r="A1032" s="244">
        <v>2150202</v>
      </c>
      <c r="B1032" s="244" t="s">
        <v>73</v>
      </c>
      <c r="C1032" s="248"/>
      <c r="D1032" s="249"/>
      <c r="E1032" s="243">
        <f t="shared" si="17"/>
        <v>0</v>
      </c>
      <c r="I1032" s="254" t="e">
        <v>#N/A</v>
      </c>
    </row>
    <row r="1033" ht="25.9" customHeight="1" spans="1:9">
      <c r="A1033" s="244">
        <v>2150203</v>
      </c>
      <c r="B1033" s="244" t="s">
        <v>74</v>
      </c>
      <c r="C1033" s="243"/>
      <c r="D1033" s="249"/>
      <c r="E1033" s="243">
        <f t="shared" si="17"/>
        <v>0</v>
      </c>
      <c r="I1033" s="254" t="e">
        <v>#N/A</v>
      </c>
    </row>
    <row r="1034" ht="25.9" customHeight="1" spans="1:9">
      <c r="A1034" s="244">
        <v>2150204</v>
      </c>
      <c r="B1034" s="244" t="s">
        <v>853</v>
      </c>
      <c r="C1034" s="248"/>
      <c r="D1034" s="249"/>
      <c r="E1034" s="243">
        <f t="shared" si="17"/>
        <v>0</v>
      </c>
      <c r="I1034" s="254" t="e">
        <v>#N/A</v>
      </c>
    </row>
    <row r="1035" ht="25.9" customHeight="1" spans="1:9">
      <c r="A1035" s="244">
        <v>2150205</v>
      </c>
      <c r="B1035" s="244" t="s">
        <v>854</v>
      </c>
      <c r="C1035" s="248"/>
      <c r="D1035" s="249"/>
      <c r="E1035" s="243">
        <f t="shared" si="17"/>
        <v>0</v>
      </c>
      <c r="I1035" s="254" t="e">
        <v>#N/A</v>
      </c>
    </row>
    <row r="1036" ht="25.9" customHeight="1" spans="1:9">
      <c r="A1036" s="244">
        <v>2150206</v>
      </c>
      <c r="B1036" s="244" t="s">
        <v>855</v>
      </c>
      <c r="C1036" s="248"/>
      <c r="D1036" s="249"/>
      <c r="E1036" s="243">
        <f t="shared" si="17"/>
        <v>0</v>
      </c>
      <c r="I1036" s="254" t="e">
        <v>#N/A</v>
      </c>
    </row>
    <row r="1037" ht="25.9" customHeight="1" spans="1:9">
      <c r="A1037" s="244">
        <v>2150207</v>
      </c>
      <c r="B1037" s="244" t="s">
        <v>856</v>
      </c>
      <c r="C1037" s="248"/>
      <c r="D1037" s="249"/>
      <c r="E1037" s="243">
        <f t="shared" si="17"/>
        <v>0</v>
      </c>
      <c r="I1037" s="254" t="e">
        <v>#N/A</v>
      </c>
    </row>
    <row r="1038" ht="25.9" customHeight="1" spans="1:9">
      <c r="A1038" s="244">
        <v>2150208</v>
      </c>
      <c r="B1038" s="244" t="s">
        <v>857</v>
      </c>
      <c r="C1038" s="248"/>
      <c r="D1038" s="249"/>
      <c r="E1038" s="243">
        <f t="shared" si="17"/>
        <v>0</v>
      </c>
      <c r="I1038" s="254" t="e">
        <v>#N/A</v>
      </c>
    </row>
    <row r="1039" ht="25.9" customHeight="1" spans="1:9">
      <c r="A1039" s="244">
        <v>2150209</v>
      </c>
      <c r="B1039" s="244" t="s">
        <v>858</v>
      </c>
      <c r="C1039" s="248"/>
      <c r="D1039" s="249"/>
      <c r="E1039" s="243">
        <f t="shared" si="17"/>
        <v>0</v>
      </c>
      <c r="I1039" s="254" t="e">
        <v>#N/A</v>
      </c>
    </row>
    <row r="1040" ht="25.9" customHeight="1" spans="1:9">
      <c r="A1040" s="244">
        <v>2150210</v>
      </c>
      <c r="B1040" s="244" t="s">
        <v>859</v>
      </c>
      <c r="C1040" s="248"/>
      <c r="D1040" s="249"/>
      <c r="E1040" s="243">
        <f t="shared" si="17"/>
        <v>0</v>
      </c>
      <c r="I1040" s="254" t="e">
        <v>#N/A</v>
      </c>
    </row>
    <row r="1041" ht="25.9" customHeight="1" spans="1:9">
      <c r="A1041" s="244">
        <v>2150212</v>
      </c>
      <c r="B1041" s="244" t="s">
        <v>860</v>
      </c>
      <c r="C1041" s="248"/>
      <c r="D1041" s="249"/>
      <c r="E1041" s="243">
        <f t="shared" si="17"/>
        <v>0</v>
      </c>
      <c r="I1041" s="254" t="e">
        <v>#N/A</v>
      </c>
    </row>
    <row r="1042" ht="25.9" customHeight="1" spans="1:9">
      <c r="A1042" s="244">
        <v>2150213</v>
      </c>
      <c r="B1042" s="244" t="s">
        <v>861</v>
      </c>
      <c r="C1042" s="248"/>
      <c r="D1042" s="249"/>
      <c r="E1042" s="243">
        <f t="shared" si="17"/>
        <v>0</v>
      </c>
      <c r="I1042" s="254" t="e">
        <v>#N/A</v>
      </c>
    </row>
    <row r="1043" ht="25.9" customHeight="1" spans="1:9">
      <c r="A1043" s="244">
        <v>2150214</v>
      </c>
      <c r="B1043" s="244" t="s">
        <v>862</v>
      </c>
      <c r="C1043" s="248"/>
      <c r="D1043" s="249"/>
      <c r="E1043" s="243">
        <f t="shared" si="17"/>
        <v>0</v>
      </c>
      <c r="I1043" s="254" t="e">
        <v>#N/A</v>
      </c>
    </row>
    <row r="1044" ht="25.9" customHeight="1" spans="1:9">
      <c r="A1044" s="244">
        <v>2150215</v>
      </c>
      <c r="B1044" s="244" t="s">
        <v>863</v>
      </c>
      <c r="C1044" s="248"/>
      <c r="D1044" s="249"/>
      <c r="E1044" s="243">
        <f t="shared" si="17"/>
        <v>0</v>
      </c>
      <c r="I1044" s="254" t="e">
        <v>#N/A</v>
      </c>
    </row>
    <row r="1045" ht="25.9" customHeight="1" spans="1:9">
      <c r="A1045" s="244">
        <v>2150299</v>
      </c>
      <c r="B1045" s="244" t="s">
        <v>864</v>
      </c>
      <c r="C1045" s="248"/>
      <c r="D1045" s="249"/>
      <c r="E1045" s="243">
        <f t="shared" si="17"/>
        <v>0</v>
      </c>
      <c r="I1045" s="254" t="e">
        <v>#N/A</v>
      </c>
    </row>
    <row r="1046" ht="25.9" customHeight="1" spans="1:9">
      <c r="A1046" s="244">
        <v>21503</v>
      </c>
      <c r="B1046" s="245" t="s">
        <v>865</v>
      </c>
      <c r="C1046" s="246">
        <f>SUM(C1047:C1050)</f>
        <v>0</v>
      </c>
      <c r="D1046" s="246"/>
      <c r="E1046" s="243">
        <f t="shared" si="17"/>
        <v>0</v>
      </c>
      <c r="I1046" s="254" t="e">
        <v>#N/A</v>
      </c>
    </row>
    <row r="1047" ht="25.9" customHeight="1" spans="1:9">
      <c r="A1047" s="244">
        <v>2150301</v>
      </c>
      <c r="B1047" s="244" t="s">
        <v>72</v>
      </c>
      <c r="C1047" s="248"/>
      <c r="D1047" s="249"/>
      <c r="E1047" s="243">
        <f t="shared" si="17"/>
        <v>0</v>
      </c>
      <c r="I1047" s="254" t="e">
        <v>#N/A</v>
      </c>
    </row>
    <row r="1048" ht="25.9" customHeight="1" spans="1:9">
      <c r="A1048" s="244">
        <v>2150302</v>
      </c>
      <c r="B1048" s="244" t="s">
        <v>73</v>
      </c>
      <c r="C1048" s="248"/>
      <c r="D1048" s="249"/>
      <c r="E1048" s="243">
        <f t="shared" si="17"/>
        <v>0</v>
      </c>
      <c r="I1048" s="254" t="e">
        <v>#N/A</v>
      </c>
    </row>
    <row r="1049" ht="25.9" customHeight="1" spans="1:9">
      <c r="A1049" s="244">
        <v>2150303</v>
      </c>
      <c r="B1049" s="244" t="s">
        <v>74</v>
      </c>
      <c r="C1049" s="248"/>
      <c r="D1049" s="249"/>
      <c r="E1049" s="243">
        <f t="shared" si="17"/>
        <v>0</v>
      </c>
      <c r="I1049" s="254" t="e">
        <v>#N/A</v>
      </c>
    </row>
    <row r="1050" ht="25.9" customHeight="1" spans="1:9">
      <c r="A1050" s="244">
        <v>2150399</v>
      </c>
      <c r="B1050" s="244" t="s">
        <v>866</v>
      </c>
      <c r="C1050" s="248"/>
      <c r="D1050" s="249"/>
      <c r="E1050" s="243">
        <f t="shared" si="17"/>
        <v>0</v>
      </c>
      <c r="I1050" s="254" t="e">
        <v>#N/A</v>
      </c>
    </row>
    <row r="1051" ht="19" customHeight="1" spans="1:9">
      <c r="A1051" s="244">
        <v>21505</v>
      </c>
      <c r="B1051" s="245" t="s">
        <v>867</v>
      </c>
      <c r="C1051" s="246">
        <f>SUM(C1052:C1061)</f>
        <v>0</v>
      </c>
      <c r="D1051" s="246">
        <v>2</v>
      </c>
      <c r="E1051" s="243">
        <f t="shared" si="17"/>
        <v>2</v>
      </c>
      <c r="I1051" s="254" t="e">
        <v>#N/A</v>
      </c>
    </row>
    <row r="1052" ht="20" customHeight="1" spans="1:9">
      <c r="A1052" s="244">
        <v>2150501</v>
      </c>
      <c r="B1052" s="244" t="s">
        <v>72</v>
      </c>
      <c r="C1052" s="248"/>
      <c r="D1052" s="249"/>
      <c r="E1052" s="243">
        <f t="shared" si="17"/>
        <v>0</v>
      </c>
      <c r="I1052" s="254" t="e">
        <v>#N/A</v>
      </c>
    </row>
    <row r="1053" ht="25" customHeight="1" spans="1:9">
      <c r="A1053" s="244">
        <v>2150502</v>
      </c>
      <c r="B1053" s="244" t="s">
        <v>73</v>
      </c>
      <c r="C1053" s="248"/>
      <c r="D1053" s="249"/>
      <c r="E1053" s="243">
        <f t="shared" si="17"/>
        <v>0</v>
      </c>
      <c r="I1053" s="254" t="e">
        <v>#N/A</v>
      </c>
    </row>
    <row r="1054" ht="18" customHeight="1" spans="1:9">
      <c r="A1054" s="244">
        <v>2150503</v>
      </c>
      <c r="B1054" s="244" t="s">
        <v>74</v>
      </c>
      <c r="C1054" s="248"/>
      <c r="D1054" s="249"/>
      <c r="E1054" s="243">
        <f t="shared" si="17"/>
        <v>0</v>
      </c>
      <c r="I1054" s="254" t="e">
        <v>#N/A</v>
      </c>
    </row>
    <row r="1055" ht="20" customHeight="1" spans="1:9">
      <c r="A1055" s="244">
        <v>2150505</v>
      </c>
      <c r="B1055" s="244" t="s">
        <v>868</v>
      </c>
      <c r="C1055" s="248"/>
      <c r="D1055" s="249"/>
      <c r="E1055" s="243">
        <f t="shared" si="17"/>
        <v>0</v>
      </c>
      <c r="I1055" s="254" t="e">
        <v>#N/A</v>
      </c>
    </row>
    <row r="1056" ht="20" customHeight="1" spans="1:9">
      <c r="A1056" s="244">
        <v>2150507</v>
      </c>
      <c r="B1056" s="244" t="s">
        <v>869</v>
      </c>
      <c r="C1056" s="248"/>
      <c r="D1056" s="249"/>
      <c r="E1056" s="243">
        <f t="shared" si="17"/>
        <v>0</v>
      </c>
      <c r="I1056" s="254" t="e">
        <v>#N/A</v>
      </c>
    </row>
    <row r="1057" ht="18" customHeight="1" spans="1:9">
      <c r="A1057" s="244">
        <v>2150508</v>
      </c>
      <c r="B1057" s="244" t="s">
        <v>870</v>
      </c>
      <c r="C1057" s="248"/>
      <c r="D1057" s="249"/>
      <c r="E1057" s="243">
        <f t="shared" si="17"/>
        <v>0</v>
      </c>
      <c r="I1057" s="254" t="e">
        <v>#N/A</v>
      </c>
    </row>
    <row r="1058" ht="20" customHeight="1" spans="1:9">
      <c r="A1058" s="244">
        <v>2150516</v>
      </c>
      <c r="B1058" s="244" t="s">
        <v>871</v>
      </c>
      <c r="C1058" s="248"/>
      <c r="D1058" s="249"/>
      <c r="E1058" s="243">
        <f t="shared" si="17"/>
        <v>0</v>
      </c>
      <c r="I1058" s="254" t="e">
        <v>#N/A</v>
      </c>
    </row>
    <row r="1059" ht="37" customHeight="1" spans="1:9">
      <c r="A1059" s="244">
        <v>2150517</v>
      </c>
      <c r="B1059" s="244" t="s">
        <v>872</v>
      </c>
      <c r="C1059" s="248"/>
      <c r="D1059" s="249"/>
      <c r="E1059" s="243">
        <f t="shared" si="17"/>
        <v>0</v>
      </c>
      <c r="I1059" s="254" t="e">
        <v>#N/A</v>
      </c>
    </row>
    <row r="1060" ht="39" customHeight="1" spans="1:9">
      <c r="A1060" s="244">
        <v>2150550</v>
      </c>
      <c r="B1060" s="244" t="s">
        <v>81</v>
      </c>
      <c r="C1060" s="248"/>
      <c r="D1060" s="249"/>
      <c r="E1060" s="243">
        <f t="shared" si="17"/>
        <v>0</v>
      </c>
      <c r="I1060" s="254" t="e">
        <v>#N/A</v>
      </c>
    </row>
    <row r="1061" ht="33" customHeight="1" spans="1:9">
      <c r="A1061" s="244">
        <v>2150599</v>
      </c>
      <c r="B1061" s="244" t="s">
        <v>873</v>
      </c>
      <c r="C1061" s="248"/>
      <c r="D1061" s="249">
        <v>2</v>
      </c>
      <c r="E1061" s="243">
        <f t="shared" si="17"/>
        <v>2</v>
      </c>
      <c r="I1061" s="254" t="e">
        <v>#N/A</v>
      </c>
    </row>
    <row r="1062" ht="25.9" customHeight="1" spans="1:9">
      <c r="A1062" s="244">
        <v>21507</v>
      </c>
      <c r="B1062" s="245" t="s">
        <v>874</v>
      </c>
      <c r="C1062" s="246">
        <f>SUM(C1063:C1068)</f>
        <v>542</v>
      </c>
      <c r="D1062" s="246">
        <v>467</v>
      </c>
      <c r="E1062" s="243">
        <f t="shared" si="17"/>
        <v>-75</v>
      </c>
      <c r="I1062" s="254" t="e">
        <v>#N/A</v>
      </c>
    </row>
    <row r="1063" ht="25.9" customHeight="1" spans="1:9">
      <c r="A1063" s="244">
        <v>2150701</v>
      </c>
      <c r="B1063" s="244" t="s">
        <v>72</v>
      </c>
      <c r="C1063" s="248">
        <v>90</v>
      </c>
      <c r="D1063" s="249">
        <v>68</v>
      </c>
      <c r="E1063" s="243">
        <f t="shared" si="17"/>
        <v>-22</v>
      </c>
      <c r="I1063" s="255">
        <v>90.1579</v>
      </c>
    </row>
    <row r="1064" ht="25.9" customHeight="1" spans="1:9">
      <c r="A1064" s="244">
        <v>2150702</v>
      </c>
      <c r="B1064" s="244" t="s">
        <v>73</v>
      </c>
      <c r="C1064" s="248"/>
      <c r="D1064" s="249"/>
      <c r="E1064" s="243">
        <f t="shared" si="17"/>
        <v>0</v>
      </c>
      <c r="I1064" s="254" t="e">
        <v>#N/A</v>
      </c>
    </row>
    <row r="1065" ht="25.9" customHeight="1" spans="1:9">
      <c r="A1065" s="244">
        <v>2150703</v>
      </c>
      <c r="B1065" s="244" t="s">
        <v>74</v>
      </c>
      <c r="C1065" s="248"/>
      <c r="D1065" s="249"/>
      <c r="E1065" s="243">
        <f t="shared" si="17"/>
        <v>0</v>
      </c>
      <c r="I1065" s="254" t="e">
        <v>#N/A</v>
      </c>
    </row>
    <row r="1066" ht="25.9" customHeight="1" spans="1:9">
      <c r="A1066" s="244">
        <v>2150704</v>
      </c>
      <c r="B1066" s="244" t="s">
        <v>875</v>
      </c>
      <c r="C1066" s="248"/>
      <c r="D1066" s="249"/>
      <c r="E1066" s="243">
        <f t="shared" si="17"/>
        <v>0</v>
      </c>
      <c r="I1066" s="254" t="e">
        <v>#N/A</v>
      </c>
    </row>
    <row r="1067" ht="25.9" customHeight="1" spans="1:9">
      <c r="A1067" s="244">
        <v>2150705</v>
      </c>
      <c r="B1067" s="244" t="s">
        <v>876</v>
      </c>
      <c r="C1067" s="248"/>
      <c r="D1067" s="249"/>
      <c r="E1067" s="243">
        <f t="shared" si="17"/>
        <v>0</v>
      </c>
      <c r="I1067" s="254" t="e">
        <v>#N/A</v>
      </c>
    </row>
    <row r="1068" ht="25.9" customHeight="1" spans="1:9">
      <c r="A1068" s="244">
        <v>2150799</v>
      </c>
      <c r="B1068" s="244" t="s">
        <v>877</v>
      </c>
      <c r="C1068" s="248">
        <v>452</v>
      </c>
      <c r="D1068" s="249">
        <v>399</v>
      </c>
      <c r="E1068" s="243">
        <f t="shared" si="17"/>
        <v>-53</v>
      </c>
      <c r="I1068" s="255">
        <v>451.838608</v>
      </c>
    </row>
    <row r="1069" ht="25.9" customHeight="1" spans="1:9">
      <c r="A1069" s="244">
        <v>21508</v>
      </c>
      <c r="B1069" s="245" t="s">
        <v>878</v>
      </c>
      <c r="C1069" s="246"/>
      <c r="D1069" s="246"/>
      <c r="E1069" s="243">
        <f t="shared" si="17"/>
        <v>0</v>
      </c>
      <c r="I1069" s="254" t="e">
        <v>#N/A</v>
      </c>
    </row>
    <row r="1070" ht="25.9" customHeight="1" spans="1:9">
      <c r="A1070" s="244">
        <v>2150801</v>
      </c>
      <c r="B1070" s="244" t="s">
        <v>72</v>
      </c>
      <c r="C1070" s="248"/>
      <c r="D1070" s="249"/>
      <c r="E1070" s="243">
        <f t="shared" si="17"/>
        <v>0</v>
      </c>
      <c r="I1070" s="254" t="e">
        <v>#N/A</v>
      </c>
    </row>
    <row r="1071" ht="25.9" customHeight="1" spans="1:9">
      <c r="A1071" s="244">
        <v>2150802</v>
      </c>
      <c r="B1071" s="244" t="s">
        <v>73</v>
      </c>
      <c r="C1071" s="248"/>
      <c r="D1071" s="249"/>
      <c r="E1071" s="243">
        <f t="shared" si="17"/>
        <v>0</v>
      </c>
      <c r="I1071" s="254" t="e">
        <v>#N/A</v>
      </c>
    </row>
    <row r="1072" ht="25.9" customHeight="1" spans="1:9">
      <c r="A1072" s="244">
        <v>2150803</v>
      </c>
      <c r="B1072" s="244" t="s">
        <v>74</v>
      </c>
      <c r="C1072" s="248"/>
      <c r="D1072" s="249"/>
      <c r="E1072" s="243">
        <f t="shared" si="17"/>
        <v>0</v>
      </c>
      <c r="I1072" s="254" t="e">
        <v>#N/A</v>
      </c>
    </row>
    <row r="1073" ht="25.9" customHeight="1" spans="1:9">
      <c r="A1073" s="244">
        <v>2150804</v>
      </c>
      <c r="B1073" s="244" t="s">
        <v>879</v>
      </c>
      <c r="C1073" s="248"/>
      <c r="D1073" s="249"/>
      <c r="E1073" s="243">
        <f t="shared" si="17"/>
        <v>0</v>
      </c>
      <c r="I1073" s="254" t="e">
        <v>#N/A</v>
      </c>
    </row>
    <row r="1074" ht="25.9" customHeight="1" spans="1:9">
      <c r="A1074" s="244">
        <v>2150805</v>
      </c>
      <c r="B1074" s="244" t="s">
        <v>880</v>
      </c>
      <c r="C1074" s="248"/>
      <c r="D1074" s="249"/>
      <c r="E1074" s="243">
        <f t="shared" si="17"/>
        <v>0</v>
      </c>
      <c r="I1074" s="254" t="e">
        <v>#N/A</v>
      </c>
    </row>
    <row r="1075" ht="25.9" customHeight="1" spans="1:9">
      <c r="A1075" s="244">
        <v>2150806</v>
      </c>
      <c r="B1075" s="244" t="s">
        <v>881</v>
      </c>
      <c r="C1075" s="248"/>
      <c r="D1075" s="249"/>
      <c r="E1075" s="243">
        <f t="shared" si="17"/>
        <v>0</v>
      </c>
      <c r="I1075" s="254" t="e">
        <v>#N/A</v>
      </c>
    </row>
    <row r="1076" ht="25.9" customHeight="1" spans="1:9">
      <c r="A1076" s="244">
        <v>2150899</v>
      </c>
      <c r="B1076" s="244" t="s">
        <v>882</v>
      </c>
      <c r="C1076" s="248"/>
      <c r="D1076" s="249"/>
      <c r="E1076" s="243">
        <f t="shared" si="17"/>
        <v>0</v>
      </c>
      <c r="I1076" s="254" t="e">
        <v>#N/A</v>
      </c>
    </row>
    <row r="1077" ht="25.9" customHeight="1" spans="1:9">
      <c r="A1077" s="244">
        <v>21599</v>
      </c>
      <c r="B1077" s="245" t="s">
        <v>883</v>
      </c>
      <c r="C1077" s="246">
        <f>SUM(C1078:C1082)</f>
        <v>0</v>
      </c>
      <c r="D1077" s="246"/>
      <c r="E1077" s="243">
        <f t="shared" si="17"/>
        <v>0</v>
      </c>
      <c r="I1077" s="254" t="e">
        <v>#N/A</v>
      </c>
    </row>
    <row r="1078" ht="25.9" customHeight="1" spans="1:9">
      <c r="A1078" s="244">
        <v>2159901</v>
      </c>
      <c r="B1078" s="244" t="s">
        <v>884</v>
      </c>
      <c r="C1078" s="248"/>
      <c r="D1078" s="249"/>
      <c r="E1078" s="243">
        <f t="shared" si="17"/>
        <v>0</v>
      </c>
      <c r="I1078" s="254" t="e">
        <v>#N/A</v>
      </c>
    </row>
    <row r="1079" ht="25.9" customHeight="1" spans="1:9">
      <c r="A1079" s="244">
        <v>2159904</v>
      </c>
      <c r="B1079" s="244" t="s">
        <v>885</v>
      </c>
      <c r="C1079" s="248"/>
      <c r="D1079" s="249"/>
      <c r="E1079" s="243">
        <f t="shared" si="17"/>
        <v>0</v>
      </c>
      <c r="I1079" s="254" t="e">
        <v>#N/A</v>
      </c>
    </row>
    <row r="1080" ht="25.9" customHeight="1" spans="1:9">
      <c r="A1080" s="244">
        <v>2159905</v>
      </c>
      <c r="B1080" s="244" t="s">
        <v>886</v>
      </c>
      <c r="C1080" s="248"/>
      <c r="D1080" s="249"/>
      <c r="E1080" s="243">
        <f t="shared" si="17"/>
        <v>0</v>
      </c>
      <c r="I1080" s="254" t="e">
        <v>#N/A</v>
      </c>
    </row>
    <row r="1081" ht="25.9" customHeight="1" spans="1:9">
      <c r="A1081" s="244">
        <v>2159906</v>
      </c>
      <c r="B1081" s="244" t="s">
        <v>887</v>
      </c>
      <c r="C1081" s="248"/>
      <c r="D1081" s="249"/>
      <c r="E1081" s="243">
        <f t="shared" si="17"/>
        <v>0</v>
      </c>
      <c r="I1081" s="254" t="e">
        <v>#N/A</v>
      </c>
    </row>
    <row r="1082" ht="25.9" customHeight="1" spans="1:9">
      <c r="A1082" s="244">
        <v>2159999</v>
      </c>
      <c r="B1082" s="244" t="s">
        <v>888</v>
      </c>
      <c r="C1082" s="248"/>
      <c r="D1082" s="249"/>
      <c r="E1082" s="243">
        <f t="shared" si="17"/>
        <v>0</v>
      </c>
      <c r="I1082" s="254" t="e">
        <v>#N/A</v>
      </c>
    </row>
    <row r="1083" ht="25.9" customHeight="1" spans="1:9">
      <c r="A1083" s="244">
        <v>216</v>
      </c>
      <c r="B1083" s="245" t="s">
        <v>889</v>
      </c>
      <c r="C1083" s="246">
        <f>SUM(C1084,C1094,C1100)</f>
        <v>1245</v>
      </c>
      <c r="D1083" s="246">
        <v>216</v>
      </c>
      <c r="E1083" s="243">
        <f t="shared" si="17"/>
        <v>-1029</v>
      </c>
      <c r="I1083" s="254" t="e">
        <v>#N/A</v>
      </c>
    </row>
    <row r="1084" ht="25.9" customHeight="1" spans="1:9">
      <c r="A1084" s="244">
        <v>21602</v>
      </c>
      <c r="B1084" s="245" t="s">
        <v>890</v>
      </c>
      <c r="C1084" s="246">
        <f>SUM(C1085:C1093)</f>
        <v>115</v>
      </c>
      <c r="D1084" s="246">
        <v>163</v>
      </c>
      <c r="E1084" s="243">
        <f t="shared" si="17"/>
        <v>48</v>
      </c>
      <c r="I1084" s="254" t="e">
        <v>#N/A</v>
      </c>
    </row>
    <row r="1085" ht="25.9" customHeight="1" spans="1:9">
      <c r="A1085" s="244">
        <v>2160201</v>
      </c>
      <c r="B1085" s="244" t="s">
        <v>72</v>
      </c>
      <c r="C1085" s="248">
        <v>115</v>
      </c>
      <c r="D1085" s="249">
        <v>108</v>
      </c>
      <c r="E1085" s="243">
        <f t="shared" si="17"/>
        <v>-7</v>
      </c>
      <c r="I1085" s="255">
        <v>115.4198</v>
      </c>
    </row>
    <row r="1086" ht="25.9" customHeight="1" spans="1:9">
      <c r="A1086" s="244">
        <v>2160202</v>
      </c>
      <c r="B1086" s="244" t="s">
        <v>73</v>
      </c>
      <c r="C1086" s="248"/>
      <c r="D1086" s="249"/>
      <c r="E1086" s="243">
        <f t="shared" si="17"/>
        <v>0</v>
      </c>
      <c r="I1086" s="254" t="e">
        <v>#N/A</v>
      </c>
    </row>
    <row r="1087" ht="25.9" customHeight="1" spans="1:9">
      <c r="A1087" s="244">
        <v>2160203</v>
      </c>
      <c r="B1087" s="244" t="s">
        <v>74</v>
      </c>
      <c r="C1087" s="248"/>
      <c r="D1087" s="249"/>
      <c r="E1087" s="243">
        <f t="shared" si="17"/>
        <v>0</v>
      </c>
      <c r="I1087" s="254" t="e">
        <v>#N/A</v>
      </c>
    </row>
    <row r="1088" ht="25.9" customHeight="1" spans="1:9">
      <c r="A1088" s="244">
        <v>2160216</v>
      </c>
      <c r="B1088" s="244" t="s">
        <v>891</v>
      </c>
      <c r="C1088" s="248"/>
      <c r="D1088" s="249"/>
      <c r="E1088" s="243">
        <f t="shared" si="17"/>
        <v>0</v>
      </c>
      <c r="I1088" s="254" t="e">
        <v>#N/A</v>
      </c>
    </row>
    <row r="1089" ht="25.9" customHeight="1" spans="1:9">
      <c r="A1089" s="244">
        <v>2160217</v>
      </c>
      <c r="B1089" s="244" t="s">
        <v>892</v>
      </c>
      <c r="C1089" s="248"/>
      <c r="D1089" s="249"/>
      <c r="E1089" s="243">
        <f t="shared" si="17"/>
        <v>0</v>
      </c>
      <c r="I1089" s="254" t="e">
        <v>#N/A</v>
      </c>
    </row>
    <row r="1090" ht="25.9" customHeight="1" spans="1:9">
      <c r="A1090" s="244">
        <v>2160218</v>
      </c>
      <c r="B1090" s="244" t="s">
        <v>893</v>
      </c>
      <c r="C1090" s="248"/>
      <c r="D1090" s="249"/>
      <c r="E1090" s="243">
        <f t="shared" si="17"/>
        <v>0</v>
      </c>
      <c r="I1090" s="254" t="e">
        <v>#N/A</v>
      </c>
    </row>
    <row r="1091" ht="25.9" customHeight="1" spans="1:9">
      <c r="A1091" s="244">
        <v>2160219</v>
      </c>
      <c r="B1091" s="244" t="s">
        <v>894</v>
      </c>
      <c r="C1091" s="248"/>
      <c r="D1091" s="249"/>
      <c r="E1091" s="243">
        <f t="shared" si="17"/>
        <v>0</v>
      </c>
      <c r="I1091" s="254" t="e">
        <v>#N/A</v>
      </c>
    </row>
    <row r="1092" ht="25.9" customHeight="1" spans="1:9">
      <c r="A1092" s="244">
        <v>2160250</v>
      </c>
      <c r="B1092" s="244" t="s">
        <v>81</v>
      </c>
      <c r="C1092" s="248"/>
      <c r="D1092" s="249"/>
      <c r="E1092" s="243">
        <f t="shared" si="17"/>
        <v>0</v>
      </c>
      <c r="I1092" s="254" t="e">
        <v>#N/A</v>
      </c>
    </row>
    <row r="1093" ht="25.9" customHeight="1" spans="1:9">
      <c r="A1093" s="244">
        <v>2160299</v>
      </c>
      <c r="B1093" s="244" t="s">
        <v>895</v>
      </c>
      <c r="C1093" s="248"/>
      <c r="D1093" s="249">
        <v>55</v>
      </c>
      <c r="E1093" s="243">
        <f t="shared" si="17"/>
        <v>55</v>
      </c>
      <c r="I1093" s="254" t="e">
        <v>#N/A</v>
      </c>
    </row>
    <row r="1094" ht="25.9" customHeight="1" spans="1:9">
      <c r="A1094" s="244">
        <v>21606</v>
      </c>
      <c r="B1094" s="245" t="s">
        <v>896</v>
      </c>
      <c r="C1094" s="246"/>
      <c r="D1094" s="246"/>
      <c r="E1094" s="243">
        <f t="shared" ref="E1094:E1157" si="18">D1094-C1094</f>
        <v>0</v>
      </c>
      <c r="I1094" s="254" t="e">
        <v>#N/A</v>
      </c>
    </row>
    <row r="1095" ht="25.9" customHeight="1" spans="1:9">
      <c r="A1095" s="244">
        <v>2160601</v>
      </c>
      <c r="B1095" s="244" t="s">
        <v>72</v>
      </c>
      <c r="C1095" s="248"/>
      <c r="D1095" s="249"/>
      <c r="E1095" s="243">
        <f t="shared" si="18"/>
        <v>0</v>
      </c>
      <c r="I1095" s="254" t="e">
        <v>#N/A</v>
      </c>
    </row>
    <row r="1096" ht="25.9" customHeight="1" spans="1:9">
      <c r="A1096" s="244">
        <v>2160602</v>
      </c>
      <c r="B1096" s="244" t="s">
        <v>73</v>
      </c>
      <c r="C1096" s="248"/>
      <c r="D1096" s="249"/>
      <c r="E1096" s="243">
        <f t="shared" si="18"/>
        <v>0</v>
      </c>
      <c r="I1096" s="254" t="e">
        <v>#N/A</v>
      </c>
    </row>
    <row r="1097" ht="25.9" customHeight="1" spans="1:9">
      <c r="A1097" s="244">
        <v>2160603</v>
      </c>
      <c r="B1097" s="244" t="s">
        <v>74</v>
      </c>
      <c r="C1097" s="248"/>
      <c r="D1097" s="249"/>
      <c r="E1097" s="243">
        <f t="shared" si="18"/>
        <v>0</v>
      </c>
      <c r="I1097" s="254" t="e">
        <v>#N/A</v>
      </c>
    </row>
    <row r="1098" ht="25.9" customHeight="1" spans="1:9">
      <c r="A1098" s="244">
        <v>2160607</v>
      </c>
      <c r="B1098" s="244" t="s">
        <v>897</v>
      </c>
      <c r="C1098" s="248"/>
      <c r="D1098" s="249"/>
      <c r="E1098" s="243">
        <f t="shared" si="18"/>
        <v>0</v>
      </c>
      <c r="I1098" s="254" t="e">
        <v>#N/A</v>
      </c>
    </row>
    <row r="1099" ht="25.9" customHeight="1" spans="1:9">
      <c r="A1099" s="244">
        <v>2160699</v>
      </c>
      <c r="B1099" s="244" t="s">
        <v>898</v>
      </c>
      <c r="C1099" s="248"/>
      <c r="D1099" s="249"/>
      <c r="E1099" s="243">
        <f t="shared" si="18"/>
        <v>0</v>
      </c>
      <c r="I1099" s="254" t="e">
        <v>#N/A</v>
      </c>
    </row>
    <row r="1100" ht="25.9" customHeight="1" spans="1:9">
      <c r="A1100" s="244">
        <v>21699</v>
      </c>
      <c r="B1100" s="245" t="s">
        <v>899</v>
      </c>
      <c r="C1100" s="246">
        <f>SUM(C1101:C1102)</f>
        <v>1130</v>
      </c>
      <c r="D1100" s="246">
        <v>53</v>
      </c>
      <c r="E1100" s="243">
        <f t="shared" si="18"/>
        <v>-1077</v>
      </c>
      <c r="I1100" s="254" t="e">
        <v>#N/A</v>
      </c>
    </row>
    <row r="1101" ht="25.9" customHeight="1" spans="1:9">
      <c r="A1101" s="244">
        <v>2169901</v>
      </c>
      <c r="B1101" s="244" t="s">
        <v>900</v>
      </c>
      <c r="C1101" s="248"/>
      <c r="D1101" s="249"/>
      <c r="E1101" s="243">
        <f t="shared" si="18"/>
        <v>0</v>
      </c>
      <c r="I1101" s="254" t="e">
        <v>#N/A</v>
      </c>
    </row>
    <row r="1102" ht="25.9" customHeight="1" spans="1:9">
      <c r="A1102" s="244">
        <v>2169999</v>
      </c>
      <c r="B1102" s="244" t="s">
        <v>901</v>
      </c>
      <c r="C1102" s="248">
        <v>1130</v>
      </c>
      <c r="D1102" s="249">
        <v>53</v>
      </c>
      <c r="E1102" s="243">
        <f t="shared" si="18"/>
        <v>-1077</v>
      </c>
      <c r="I1102" s="255">
        <v>1130</v>
      </c>
    </row>
    <row r="1103" ht="25.9" customHeight="1" spans="1:9">
      <c r="A1103" s="244">
        <v>217</v>
      </c>
      <c r="B1103" s="245" t="s">
        <v>902</v>
      </c>
      <c r="C1103" s="246"/>
      <c r="D1103" s="246"/>
      <c r="E1103" s="243">
        <f t="shared" si="18"/>
        <v>0</v>
      </c>
      <c r="I1103" s="254" t="e">
        <v>#N/A</v>
      </c>
    </row>
    <row r="1104" ht="25.9" customHeight="1" spans="1:9">
      <c r="A1104" s="244">
        <v>21701</v>
      </c>
      <c r="B1104" s="245" t="s">
        <v>903</v>
      </c>
      <c r="C1104" s="246">
        <f>SUM(C1105:C1110)</f>
        <v>0</v>
      </c>
      <c r="D1104" s="246"/>
      <c r="E1104" s="243">
        <f t="shared" si="18"/>
        <v>0</v>
      </c>
      <c r="I1104" s="254" t="e">
        <v>#N/A</v>
      </c>
    </row>
    <row r="1105" ht="25.9" customHeight="1" spans="1:9">
      <c r="A1105" s="244">
        <v>2170101</v>
      </c>
      <c r="B1105" s="244" t="s">
        <v>72</v>
      </c>
      <c r="C1105" s="248"/>
      <c r="D1105" s="249"/>
      <c r="E1105" s="243">
        <f t="shared" si="18"/>
        <v>0</v>
      </c>
      <c r="I1105" s="254" t="e">
        <v>#N/A</v>
      </c>
    </row>
    <row r="1106" ht="25.9" customHeight="1" spans="1:9">
      <c r="A1106" s="244">
        <v>2170102</v>
      </c>
      <c r="B1106" s="244" t="s">
        <v>73</v>
      </c>
      <c r="C1106" s="248"/>
      <c r="D1106" s="249"/>
      <c r="E1106" s="243">
        <f t="shared" si="18"/>
        <v>0</v>
      </c>
      <c r="I1106" s="254" t="e">
        <v>#N/A</v>
      </c>
    </row>
    <row r="1107" ht="25.9" customHeight="1" spans="1:9">
      <c r="A1107" s="244">
        <v>2170103</v>
      </c>
      <c r="B1107" s="244" t="s">
        <v>74</v>
      </c>
      <c r="C1107" s="248"/>
      <c r="D1107" s="249"/>
      <c r="E1107" s="243">
        <f t="shared" si="18"/>
        <v>0</v>
      </c>
      <c r="I1107" s="254" t="e">
        <v>#N/A</v>
      </c>
    </row>
    <row r="1108" ht="25.9" customHeight="1" spans="1:9">
      <c r="A1108" s="244">
        <v>2170104</v>
      </c>
      <c r="B1108" s="244" t="s">
        <v>904</v>
      </c>
      <c r="C1108" s="248"/>
      <c r="D1108" s="249"/>
      <c r="E1108" s="243">
        <f t="shared" si="18"/>
        <v>0</v>
      </c>
      <c r="I1108" s="254" t="e">
        <v>#N/A</v>
      </c>
    </row>
    <row r="1109" ht="25.9" customHeight="1" spans="1:9">
      <c r="A1109" s="244">
        <v>2170150</v>
      </c>
      <c r="B1109" s="244" t="s">
        <v>81</v>
      </c>
      <c r="C1109" s="248"/>
      <c r="D1109" s="249"/>
      <c r="E1109" s="243">
        <f t="shared" si="18"/>
        <v>0</v>
      </c>
      <c r="I1109" s="254" t="e">
        <v>#N/A</v>
      </c>
    </row>
    <row r="1110" ht="25.9" customHeight="1" spans="1:9">
      <c r="A1110" s="244">
        <v>2170199</v>
      </c>
      <c r="B1110" s="244" t="s">
        <v>905</v>
      </c>
      <c r="C1110" s="248"/>
      <c r="D1110" s="249"/>
      <c r="E1110" s="243">
        <f t="shared" si="18"/>
        <v>0</v>
      </c>
      <c r="I1110" s="254" t="e">
        <v>#N/A</v>
      </c>
    </row>
    <row r="1111" ht="25.9" customHeight="1" spans="1:9">
      <c r="A1111" s="244">
        <v>21702</v>
      </c>
      <c r="B1111" s="245" t="s">
        <v>906</v>
      </c>
      <c r="C1111" s="246">
        <f>SUM(C1112:C1120)</f>
        <v>0</v>
      </c>
      <c r="D1111" s="246"/>
      <c r="E1111" s="243">
        <f t="shared" si="18"/>
        <v>0</v>
      </c>
      <c r="I1111" s="254" t="e">
        <v>#N/A</v>
      </c>
    </row>
    <row r="1112" ht="25.9" customHeight="1" spans="1:9">
      <c r="A1112" s="244">
        <v>2170201</v>
      </c>
      <c r="B1112" s="244" t="s">
        <v>907</v>
      </c>
      <c r="C1112" s="248"/>
      <c r="D1112" s="249"/>
      <c r="E1112" s="243">
        <f t="shared" si="18"/>
        <v>0</v>
      </c>
      <c r="I1112" s="254" t="e">
        <v>#N/A</v>
      </c>
    </row>
    <row r="1113" ht="25.9" customHeight="1" spans="1:9">
      <c r="A1113" s="244">
        <v>2170202</v>
      </c>
      <c r="B1113" s="244" t="s">
        <v>908</v>
      </c>
      <c r="C1113" s="248"/>
      <c r="D1113" s="249"/>
      <c r="E1113" s="243">
        <f t="shared" si="18"/>
        <v>0</v>
      </c>
      <c r="I1113" s="254" t="e">
        <v>#N/A</v>
      </c>
    </row>
    <row r="1114" ht="25.9" customHeight="1" spans="1:9">
      <c r="A1114" s="244">
        <v>2170203</v>
      </c>
      <c r="B1114" s="244" t="s">
        <v>909</v>
      </c>
      <c r="C1114" s="248"/>
      <c r="D1114" s="249"/>
      <c r="E1114" s="243">
        <f t="shared" si="18"/>
        <v>0</v>
      </c>
      <c r="I1114" s="254" t="e">
        <v>#N/A</v>
      </c>
    </row>
    <row r="1115" ht="25.9" customHeight="1" spans="1:9">
      <c r="A1115" s="244">
        <v>2170204</v>
      </c>
      <c r="B1115" s="244" t="s">
        <v>910</v>
      </c>
      <c r="C1115" s="248"/>
      <c r="D1115" s="249"/>
      <c r="E1115" s="243">
        <f t="shared" si="18"/>
        <v>0</v>
      </c>
      <c r="I1115" s="254" t="e">
        <v>#N/A</v>
      </c>
    </row>
    <row r="1116" ht="25.9" customHeight="1" spans="1:9">
      <c r="A1116" s="244">
        <v>2170205</v>
      </c>
      <c r="B1116" s="244" t="s">
        <v>911</v>
      </c>
      <c r="C1116" s="248"/>
      <c r="D1116" s="249"/>
      <c r="E1116" s="243">
        <f t="shared" si="18"/>
        <v>0</v>
      </c>
      <c r="I1116" s="254" t="e">
        <v>#N/A</v>
      </c>
    </row>
    <row r="1117" ht="25.9" customHeight="1" spans="1:9">
      <c r="A1117" s="244">
        <v>2170206</v>
      </c>
      <c r="B1117" s="244" t="s">
        <v>912</v>
      </c>
      <c r="C1117" s="248"/>
      <c r="D1117" s="249"/>
      <c r="E1117" s="243">
        <f t="shared" si="18"/>
        <v>0</v>
      </c>
      <c r="I1117" s="254" t="e">
        <v>#N/A</v>
      </c>
    </row>
    <row r="1118" ht="25.9" customHeight="1" spans="1:9">
      <c r="A1118" s="244">
        <v>2170207</v>
      </c>
      <c r="B1118" s="244" t="s">
        <v>913</v>
      </c>
      <c r="C1118" s="248"/>
      <c r="D1118" s="249"/>
      <c r="E1118" s="243">
        <f t="shared" si="18"/>
        <v>0</v>
      </c>
      <c r="I1118" s="254" t="e">
        <v>#N/A</v>
      </c>
    </row>
    <row r="1119" ht="25.9" customHeight="1" spans="1:9">
      <c r="A1119" s="244">
        <v>2170208</v>
      </c>
      <c r="B1119" s="244" t="s">
        <v>914</v>
      </c>
      <c r="C1119" s="248"/>
      <c r="D1119" s="249"/>
      <c r="E1119" s="243">
        <f t="shared" si="18"/>
        <v>0</v>
      </c>
      <c r="I1119" s="254" t="e">
        <v>#N/A</v>
      </c>
    </row>
    <row r="1120" ht="25.9" customHeight="1" spans="1:9">
      <c r="A1120" s="244">
        <v>2170299</v>
      </c>
      <c r="B1120" s="244" t="s">
        <v>915</v>
      </c>
      <c r="C1120" s="248"/>
      <c r="D1120" s="249"/>
      <c r="E1120" s="243">
        <f t="shared" si="18"/>
        <v>0</v>
      </c>
      <c r="I1120" s="254" t="e">
        <v>#N/A</v>
      </c>
    </row>
    <row r="1121" ht="25.9" customHeight="1" spans="1:9">
      <c r="A1121" s="244">
        <v>21703</v>
      </c>
      <c r="B1121" s="245" t="s">
        <v>916</v>
      </c>
      <c r="C1121" s="246">
        <f>SUM(C1122:C1126)</f>
        <v>0</v>
      </c>
      <c r="D1121" s="246"/>
      <c r="E1121" s="243">
        <f t="shared" si="18"/>
        <v>0</v>
      </c>
      <c r="I1121" s="254" t="e">
        <v>#N/A</v>
      </c>
    </row>
    <row r="1122" ht="25.9" customHeight="1" spans="1:9">
      <c r="A1122" s="244">
        <v>2170301</v>
      </c>
      <c r="B1122" s="244" t="s">
        <v>917</v>
      </c>
      <c r="C1122" s="248"/>
      <c r="D1122" s="249"/>
      <c r="E1122" s="243">
        <f t="shared" si="18"/>
        <v>0</v>
      </c>
      <c r="I1122" s="254" t="e">
        <v>#N/A</v>
      </c>
    </row>
    <row r="1123" ht="25.9" customHeight="1" spans="1:9">
      <c r="A1123" s="244">
        <v>2170302</v>
      </c>
      <c r="B1123" s="244" t="s">
        <v>918</v>
      </c>
      <c r="C1123" s="248"/>
      <c r="D1123" s="249"/>
      <c r="E1123" s="243">
        <f t="shared" si="18"/>
        <v>0</v>
      </c>
      <c r="I1123" s="254" t="e">
        <v>#N/A</v>
      </c>
    </row>
    <row r="1124" ht="25.9" customHeight="1" spans="1:9">
      <c r="A1124" s="244">
        <v>2170303</v>
      </c>
      <c r="B1124" s="244" t="s">
        <v>919</v>
      </c>
      <c r="C1124" s="248"/>
      <c r="D1124" s="249"/>
      <c r="E1124" s="243">
        <f t="shared" si="18"/>
        <v>0</v>
      </c>
      <c r="I1124" s="254" t="e">
        <v>#N/A</v>
      </c>
    </row>
    <row r="1125" ht="25.9" customHeight="1" spans="1:9">
      <c r="A1125" s="244">
        <v>2170304</v>
      </c>
      <c r="B1125" s="244" t="s">
        <v>920</v>
      </c>
      <c r="C1125" s="248"/>
      <c r="D1125" s="249"/>
      <c r="E1125" s="243">
        <f t="shared" si="18"/>
        <v>0</v>
      </c>
      <c r="I1125" s="254" t="e">
        <v>#N/A</v>
      </c>
    </row>
    <row r="1126" ht="25.9" customHeight="1" spans="1:9">
      <c r="A1126" s="244">
        <v>2170399</v>
      </c>
      <c r="B1126" s="244" t="s">
        <v>921</v>
      </c>
      <c r="C1126" s="248"/>
      <c r="D1126" s="249"/>
      <c r="E1126" s="243">
        <f t="shared" si="18"/>
        <v>0</v>
      </c>
      <c r="I1126" s="254" t="e">
        <v>#N/A</v>
      </c>
    </row>
    <row r="1127" ht="25.9" customHeight="1" spans="1:9">
      <c r="A1127" s="244">
        <v>21704</v>
      </c>
      <c r="B1127" s="245" t="s">
        <v>922</v>
      </c>
      <c r="C1127" s="246">
        <f>SUM(C1128:C1129)</f>
        <v>0</v>
      </c>
      <c r="D1127" s="246"/>
      <c r="E1127" s="243">
        <f t="shared" si="18"/>
        <v>0</v>
      </c>
      <c r="I1127" s="254" t="e">
        <v>#N/A</v>
      </c>
    </row>
    <row r="1128" ht="25.9" customHeight="1" spans="1:9">
      <c r="A1128" s="244">
        <v>2170401</v>
      </c>
      <c r="B1128" s="244" t="s">
        <v>923</v>
      </c>
      <c r="C1128" s="248"/>
      <c r="D1128" s="249"/>
      <c r="E1128" s="243">
        <f t="shared" si="18"/>
        <v>0</v>
      </c>
      <c r="I1128" s="254" t="e">
        <v>#N/A</v>
      </c>
    </row>
    <row r="1129" ht="25.9" customHeight="1" spans="1:9">
      <c r="A1129" s="244">
        <v>2170499</v>
      </c>
      <c r="B1129" s="244" t="s">
        <v>924</v>
      </c>
      <c r="C1129" s="248"/>
      <c r="D1129" s="249"/>
      <c r="E1129" s="243">
        <f t="shared" si="18"/>
        <v>0</v>
      </c>
      <c r="I1129" s="254" t="e">
        <v>#N/A</v>
      </c>
    </row>
    <row r="1130" ht="25.9" customHeight="1" spans="1:9">
      <c r="A1130" s="244">
        <v>21799</v>
      </c>
      <c r="B1130" s="245" t="s">
        <v>925</v>
      </c>
      <c r="C1130" s="246">
        <f>SUM(C1131:C1132)</f>
        <v>0</v>
      </c>
      <c r="D1130" s="246"/>
      <c r="E1130" s="243">
        <f t="shared" si="18"/>
        <v>0</v>
      </c>
      <c r="I1130" s="254" t="e">
        <v>#N/A</v>
      </c>
    </row>
    <row r="1131" ht="25.9" customHeight="1" spans="1:9">
      <c r="A1131" s="244">
        <v>2179902</v>
      </c>
      <c r="B1131" s="244" t="s">
        <v>926</v>
      </c>
      <c r="C1131" s="248"/>
      <c r="D1131" s="249"/>
      <c r="E1131" s="243">
        <f t="shared" si="18"/>
        <v>0</v>
      </c>
      <c r="I1131" s="254" t="e">
        <v>#N/A</v>
      </c>
    </row>
    <row r="1132" ht="25.9" customHeight="1" spans="1:9">
      <c r="A1132" s="244">
        <v>2179999</v>
      </c>
      <c r="B1132" s="244" t="s">
        <v>927</v>
      </c>
      <c r="C1132" s="248"/>
      <c r="D1132" s="249"/>
      <c r="E1132" s="243">
        <f t="shared" si="18"/>
        <v>0</v>
      </c>
      <c r="I1132" s="254" t="e">
        <v>#N/A</v>
      </c>
    </row>
    <row r="1133" ht="25.9" customHeight="1" spans="1:9">
      <c r="A1133" s="244">
        <v>219</v>
      </c>
      <c r="B1133" s="245" t="s">
        <v>928</v>
      </c>
      <c r="C1133" s="246"/>
      <c r="D1133" s="246"/>
      <c r="E1133" s="243">
        <f t="shared" si="18"/>
        <v>0</v>
      </c>
      <c r="I1133" s="254" t="e">
        <v>#N/A</v>
      </c>
    </row>
    <row r="1134" ht="25.9" customHeight="1" spans="1:9">
      <c r="A1134" s="244">
        <v>21901</v>
      </c>
      <c r="B1134" s="245" t="s">
        <v>929</v>
      </c>
      <c r="C1134" s="248"/>
      <c r="D1134" s="249"/>
      <c r="E1134" s="243">
        <f t="shared" si="18"/>
        <v>0</v>
      </c>
      <c r="I1134" s="254" t="e">
        <v>#N/A</v>
      </c>
    </row>
    <row r="1135" ht="25.9" customHeight="1" spans="1:9">
      <c r="A1135" s="244">
        <v>21902</v>
      </c>
      <c r="B1135" s="245" t="s">
        <v>930</v>
      </c>
      <c r="C1135" s="248"/>
      <c r="D1135" s="249"/>
      <c r="E1135" s="243">
        <f t="shared" si="18"/>
        <v>0</v>
      </c>
      <c r="I1135" s="254" t="e">
        <v>#N/A</v>
      </c>
    </row>
    <row r="1136" ht="25.9" customHeight="1" spans="1:9">
      <c r="A1136" s="244">
        <v>21903</v>
      </c>
      <c r="B1136" s="245" t="s">
        <v>931</v>
      </c>
      <c r="C1136" s="243"/>
      <c r="D1136" s="249"/>
      <c r="E1136" s="243">
        <f t="shared" si="18"/>
        <v>0</v>
      </c>
      <c r="I1136" s="254" t="e">
        <v>#N/A</v>
      </c>
    </row>
    <row r="1137" ht="25.9" customHeight="1" spans="1:9">
      <c r="A1137" s="244">
        <v>21904</v>
      </c>
      <c r="B1137" s="245" t="s">
        <v>932</v>
      </c>
      <c r="C1137" s="243"/>
      <c r="D1137" s="249"/>
      <c r="E1137" s="243">
        <f t="shared" si="18"/>
        <v>0</v>
      </c>
      <c r="I1137" s="254" t="e">
        <v>#N/A</v>
      </c>
    </row>
    <row r="1138" ht="25.9" customHeight="1" spans="1:9">
      <c r="A1138" s="244">
        <v>21905</v>
      </c>
      <c r="B1138" s="245" t="s">
        <v>933</v>
      </c>
      <c r="C1138" s="243"/>
      <c r="D1138" s="249"/>
      <c r="E1138" s="243">
        <f t="shared" si="18"/>
        <v>0</v>
      </c>
      <c r="I1138" s="254" t="e">
        <v>#N/A</v>
      </c>
    </row>
    <row r="1139" ht="25.9" customHeight="1" spans="1:9">
      <c r="A1139" s="244">
        <v>21906</v>
      </c>
      <c r="B1139" s="245" t="s">
        <v>709</v>
      </c>
      <c r="C1139" s="243"/>
      <c r="D1139" s="249"/>
      <c r="E1139" s="243">
        <f t="shared" si="18"/>
        <v>0</v>
      </c>
      <c r="I1139" s="254" t="e">
        <v>#N/A</v>
      </c>
    </row>
    <row r="1140" ht="25.9" customHeight="1" spans="1:9">
      <c r="A1140" s="244">
        <v>21907</v>
      </c>
      <c r="B1140" s="245" t="s">
        <v>934</v>
      </c>
      <c r="C1140" s="243"/>
      <c r="D1140" s="249"/>
      <c r="E1140" s="243">
        <f t="shared" si="18"/>
        <v>0</v>
      </c>
      <c r="I1140" s="254" t="e">
        <v>#N/A</v>
      </c>
    </row>
    <row r="1141" ht="25.9" customHeight="1" spans="1:9">
      <c r="A1141" s="244">
        <v>21908</v>
      </c>
      <c r="B1141" s="245" t="s">
        <v>935</v>
      </c>
      <c r="C1141" s="243"/>
      <c r="D1141" s="249"/>
      <c r="E1141" s="243">
        <f t="shared" si="18"/>
        <v>0</v>
      </c>
      <c r="I1141" s="254" t="e">
        <v>#N/A</v>
      </c>
    </row>
    <row r="1142" ht="25.9" customHeight="1" spans="1:9">
      <c r="A1142" s="244">
        <v>21999</v>
      </c>
      <c r="B1142" s="245" t="s">
        <v>936</v>
      </c>
      <c r="C1142" s="243"/>
      <c r="D1142" s="249"/>
      <c r="E1142" s="243">
        <f t="shared" si="18"/>
        <v>0</v>
      </c>
      <c r="I1142" s="254" t="e">
        <v>#N/A</v>
      </c>
    </row>
    <row r="1143" ht="25.9" customHeight="1" spans="1:9">
      <c r="A1143" s="244">
        <v>220</v>
      </c>
      <c r="B1143" s="245" t="s">
        <v>937</v>
      </c>
      <c r="C1143" s="246">
        <f>SUM(C1144,C1171,C1186)</f>
        <v>1105</v>
      </c>
      <c r="D1143" s="246">
        <v>1349</v>
      </c>
      <c r="E1143" s="243">
        <f t="shared" si="18"/>
        <v>244</v>
      </c>
      <c r="I1143" s="254" t="e">
        <v>#N/A</v>
      </c>
    </row>
    <row r="1144" ht="25.9" customHeight="1" spans="1:9">
      <c r="A1144" s="244">
        <v>22001</v>
      </c>
      <c r="B1144" s="245" t="s">
        <v>938</v>
      </c>
      <c r="C1144" s="246">
        <f>SUM(C1145:C1170)</f>
        <v>865</v>
      </c>
      <c r="D1144" s="246">
        <v>1227</v>
      </c>
      <c r="E1144" s="243">
        <f t="shared" si="18"/>
        <v>362</v>
      </c>
      <c r="I1144" s="254" t="e">
        <v>#N/A</v>
      </c>
    </row>
    <row r="1145" ht="25.9" customHeight="1" spans="1:9">
      <c r="A1145" s="244">
        <v>2200101</v>
      </c>
      <c r="B1145" s="244" t="s">
        <v>72</v>
      </c>
      <c r="C1145" s="248">
        <v>513</v>
      </c>
      <c r="D1145" s="249">
        <v>504</v>
      </c>
      <c r="E1145" s="243">
        <f t="shared" si="18"/>
        <v>-9</v>
      </c>
      <c r="I1145" s="255">
        <v>513.3118</v>
      </c>
    </row>
    <row r="1146" ht="25.9" customHeight="1" spans="1:9">
      <c r="A1146" s="244">
        <v>2200102</v>
      </c>
      <c r="B1146" s="244" t="s">
        <v>73</v>
      </c>
      <c r="C1146" s="243"/>
      <c r="D1146" s="249"/>
      <c r="E1146" s="243">
        <f t="shared" si="18"/>
        <v>0</v>
      </c>
      <c r="I1146" s="254" t="e">
        <v>#N/A</v>
      </c>
    </row>
    <row r="1147" ht="25.9" customHeight="1" spans="1:9">
      <c r="A1147" s="244">
        <v>2200103</v>
      </c>
      <c r="B1147" s="244" t="s">
        <v>74</v>
      </c>
      <c r="C1147" s="243"/>
      <c r="D1147" s="249"/>
      <c r="E1147" s="243">
        <f t="shared" si="18"/>
        <v>0</v>
      </c>
      <c r="I1147" s="254" t="e">
        <v>#N/A</v>
      </c>
    </row>
    <row r="1148" ht="25.9" customHeight="1" spans="1:9">
      <c r="A1148" s="244">
        <v>2200104</v>
      </c>
      <c r="B1148" s="244" t="s">
        <v>939</v>
      </c>
      <c r="C1148" s="248">
        <v>73</v>
      </c>
      <c r="D1148" s="249">
        <v>121</v>
      </c>
      <c r="E1148" s="243">
        <f t="shared" si="18"/>
        <v>48</v>
      </c>
      <c r="I1148" s="255">
        <v>72.8</v>
      </c>
    </row>
    <row r="1149" ht="25.9" customHeight="1" spans="1:9">
      <c r="A1149" s="244">
        <v>2200106</v>
      </c>
      <c r="B1149" s="244" t="s">
        <v>940</v>
      </c>
      <c r="C1149" s="248"/>
      <c r="D1149" s="249">
        <v>111</v>
      </c>
      <c r="E1149" s="243">
        <f t="shared" si="18"/>
        <v>111</v>
      </c>
      <c r="I1149" s="255">
        <v>0</v>
      </c>
    </row>
    <row r="1150" ht="25.9" customHeight="1" spans="1:9">
      <c r="A1150" s="244">
        <v>2200107</v>
      </c>
      <c r="B1150" s="244" t="s">
        <v>941</v>
      </c>
      <c r="C1150" s="243"/>
      <c r="D1150" s="249"/>
      <c r="E1150" s="243">
        <f t="shared" si="18"/>
        <v>0</v>
      </c>
      <c r="I1150" s="254" t="e">
        <v>#N/A</v>
      </c>
    </row>
    <row r="1151" ht="25.9" customHeight="1" spans="1:9">
      <c r="A1151" s="244">
        <v>2200108</v>
      </c>
      <c r="B1151" s="244" t="s">
        <v>942</v>
      </c>
      <c r="C1151" s="243"/>
      <c r="D1151" s="249"/>
      <c r="E1151" s="243">
        <f t="shared" si="18"/>
        <v>0</v>
      </c>
      <c r="I1151" s="254" t="e">
        <v>#N/A</v>
      </c>
    </row>
    <row r="1152" ht="25.9" customHeight="1" spans="1:9">
      <c r="A1152" s="244">
        <v>2200109</v>
      </c>
      <c r="B1152" s="244" t="s">
        <v>943</v>
      </c>
      <c r="C1152" s="243"/>
      <c r="D1152" s="249">
        <v>70</v>
      </c>
      <c r="E1152" s="243">
        <f t="shared" si="18"/>
        <v>70</v>
      </c>
      <c r="I1152" s="254" t="e">
        <v>#N/A</v>
      </c>
    </row>
    <row r="1153" ht="25.9" customHeight="1" spans="1:9">
      <c r="A1153" s="244">
        <v>2200112</v>
      </c>
      <c r="B1153" s="244" t="s">
        <v>944</v>
      </c>
      <c r="C1153" s="243"/>
      <c r="D1153" s="249"/>
      <c r="E1153" s="243">
        <f t="shared" si="18"/>
        <v>0</v>
      </c>
      <c r="I1153" s="254" t="e">
        <v>#N/A</v>
      </c>
    </row>
    <row r="1154" ht="25.9" customHeight="1" spans="1:9">
      <c r="A1154" s="244">
        <v>2200113</v>
      </c>
      <c r="B1154" s="244" t="s">
        <v>945</v>
      </c>
      <c r="C1154" s="243"/>
      <c r="D1154" s="249"/>
      <c r="E1154" s="243">
        <f t="shared" si="18"/>
        <v>0</v>
      </c>
      <c r="I1154" s="254" t="e">
        <v>#N/A</v>
      </c>
    </row>
    <row r="1155" ht="25.9" customHeight="1" spans="1:9">
      <c r="A1155" s="244">
        <v>2200114</v>
      </c>
      <c r="B1155" s="244" t="s">
        <v>946</v>
      </c>
      <c r="C1155" s="243"/>
      <c r="D1155" s="249"/>
      <c r="E1155" s="243">
        <f t="shared" si="18"/>
        <v>0</v>
      </c>
      <c r="I1155" s="254" t="e">
        <v>#N/A</v>
      </c>
    </row>
    <row r="1156" ht="25.9" customHeight="1" spans="1:9">
      <c r="A1156" s="244">
        <v>2200115</v>
      </c>
      <c r="B1156" s="244" t="s">
        <v>947</v>
      </c>
      <c r="C1156" s="243"/>
      <c r="D1156" s="249"/>
      <c r="E1156" s="243">
        <f t="shared" si="18"/>
        <v>0</v>
      </c>
      <c r="I1156" s="254" t="e">
        <v>#N/A</v>
      </c>
    </row>
    <row r="1157" ht="25.9" customHeight="1" spans="1:9">
      <c r="A1157" s="244">
        <v>2200116</v>
      </c>
      <c r="B1157" s="244" t="s">
        <v>948</v>
      </c>
      <c r="C1157" s="243"/>
      <c r="D1157" s="249"/>
      <c r="E1157" s="243">
        <f t="shared" si="18"/>
        <v>0</v>
      </c>
      <c r="I1157" s="254" t="e">
        <v>#N/A</v>
      </c>
    </row>
    <row r="1158" ht="25.9" customHeight="1" spans="1:9">
      <c r="A1158" s="244">
        <v>2200119</v>
      </c>
      <c r="B1158" s="244" t="s">
        <v>949</v>
      </c>
      <c r="C1158" s="243"/>
      <c r="D1158" s="249"/>
      <c r="E1158" s="243">
        <f t="shared" ref="E1158:E1221" si="19">D1158-C1158</f>
        <v>0</v>
      </c>
      <c r="I1158" s="254" t="e">
        <v>#N/A</v>
      </c>
    </row>
    <row r="1159" ht="25.9" customHeight="1" spans="1:9">
      <c r="A1159" s="244">
        <v>2200120</v>
      </c>
      <c r="B1159" s="244" t="s">
        <v>950</v>
      </c>
      <c r="C1159" s="243"/>
      <c r="D1159" s="249"/>
      <c r="E1159" s="243">
        <f t="shared" si="19"/>
        <v>0</v>
      </c>
      <c r="I1159" s="254" t="e">
        <v>#N/A</v>
      </c>
    </row>
    <row r="1160" ht="25.9" customHeight="1" spans="1:9">
      <c r="A1160" s="244">
        <v>2200121</v>
      </c>
      <c r="B1160" s="244" t="s">
        <v>951</v>
      </c>
      <c r="C1160" s="243"/>
      <c r="D1160" s="249"/>
      <c r="E1160" s="243">
        <f t="shared" si="19"/>
        <v>0</v>
      </c>
      <c r="I1160" s="254" t="e">
        <v>#N/A</v>
      </c>
    </row>
    <row r="1161" ht="25.9" customHeight="1" spans="1:9">
      <c r="A1161" s="244">
        <v>2200122</v>
      </c>
      <c r="B1161" s="244" t="s">
        <v>952</v>
      </c>
      <c r="C1161" s="243"/>
      <c r="D1161" s="249"/>
      <c r="E1161" s="243">
        <f t="shared" si="19"/>
        <v>0</v>
      </c>
      <c r="I1161" s="254" t="e">
        <v>#N/A</v>
      </c>
    </row>
    <row r="1162" ht="25.9" customHeight="1" spans="1:9">
      <c r="A1162" s="244">
        <v>2200123</v>
      </c>
      <c r="B1162" s="244" t="s">
        <v>953</v>
      </c>
      <c r="C1162" s="243"/>
      <c r="D1162" s="249"/>
      <c r="E1162" s="243">
        <f t="shared" si="19"/>
        <v>0</v>
      </c>
      <c r="I1162" s="254" t="e">
        <v>#N/A</v>
      </c>
    </row>
    <row r="1163" ht="25.9" customHeight="1" spans="1:9">
      <c r="A1163" s="244">
        <v>2200124</v>
      </c>
      <c r="B1163" s="244" t="s">
        <v>954</v>
      </c>
      <c r="C1163" s="243"/>
      <c r="D1163" s="249"/>
      <c r="E1163" s="243">
        <f t="shared" si="19"/>
        <v>0</v>
      </c>
      <c r="I1163" s="254" t="e">
        <v>#N/A</v>
      </c>
    </row>
    <row r="1164" ht="25.9" customHeight="1" spans="1:9">
      <c r="A1164" s="244">
        <v>2200125</v>
      </c>
      <c r="B1164" s="244" t="s">
        <v>955</v>
      </c>
      <c r="C1164" s="243"/>
      <c r="D1164" s="249"/>
      <c r="E1164" s="243">
        <f t="shared" si="19"/>
        <v>0</v>
      </c>
      <c r="I1164" s="254" t="e">
        <v>#N/A</v>
      </c>
    </row>
    <row r="1165" ht="25.9" customHeight="1" spans="1:9">
      <c r="A1165" s="244">
        <v>2200126</v>
      </c>
      <c r="B1165" s="244" t="s">
        <v>956</v>
      </c>
      <c r="C1165" s="243"/>
      <c r="D1165" s="249"/>
      <c r="E1165" s="243">
        <f t="shared" si="19"/>
        <v>0</v>
      </c>
      <c r="I1165" s="254" t="e">
        <v>#N/A</v>
      </c>
    </row>
    <row r="1166" ht="25.9" customHeight="1" spans="1:9">
      <c r="A1166" s="244">
        <v>2200127</v>
      </c>
      <c r="B1166" s="244" t="s">
        <v>957</v>
      </c>
      <c r="C1166" s="243"/>
      <c r="D1166" s="249"/>
      <c r="E1166" s="243">
        <f t="shared" si="19"/>
        <v>0</v>
      </c>
      <c r="I1166" s="254" t="e">
        <v>#N/A</v>
      </c>
    </row>
    <row r="1167" ht="25.9" customHeight="1" spans="1:9">
      <c r="A1167" s="244">
        <v>2200128</v>
      </c>
      <c r="B1167" s="244" t="s">
        <v>958</v>
      </c>
      <c r="C1167" s="243"/>
      <c r="D1167" s="249"/>
      <c r="E1167" s="243">
        <f t="shared" si="19"/>
        <v>0</v>
      </c>
      <c r="I1167" s="254" t="e">
        <v>#N/A</v>
      </c>
    </row>
    <row r="1168" ht="18" customHeight="1" spans="1:9">
      <c r="A1168" s="244">
        <v>2200129</v>
      </c>
      <c r="B1168" s="244" t="s">
        <v>959</v>
      </c>
      <c r="C1168" s="243"/>
      <c r="D1168" s="249"/>
      <c r="E1168" s="243">
        <f t="shared" si="19"/>
        <v>0</v>
      </c>
      <c r="I1168" s="254" t="e">
        <v>#N/A</v>
      </c>
    </row>
    <row r="1169" ht="25.9" customHeight="1" spans="1:9">
      <c r="A1169" s="244">
        <v>2200150</v>
      </c>
      <c r="B1169" s="244" t="s">
        <v>81</v>
      </c>
      <c r="C1169" s="248">
        <v>192</v>
      </c>
      <c r="D1169" s="249">
        <v>180</v>
      </c>
      <c r="E1169" s="243">
        <f t="shared" si="19"/>
        <v>-12</v>
      </c>
      <c r="I1169" s="255">
        <v>191.9654</v>
      </c>
    </row>
    <row r="1170" ht="25.9" customHeight="1" spans="1:9">
      <c r="A1170" s="244">
        <v>2200199</v>
      </c>
      <c r="B1170" s="244" t="s">
        <v>960</v>
      </c>
      <c r="C1170" s="248">
        <v>87</v>
      </c>
      <c r="D1170" s="249">
        <v>241</v>
      </c>
      <c r="E1170" s="243">
        <f t="shared" si="19"/>
        <v>154</v>
      </c>
      <c r="I1170" s="255">
        <v>87.2</v>
      </c>
    </row>
    <row r="1171" ht="25.9" customHeight="1" spans="1:9">
      <c r="A1171" s="244">
        <v>22005</v>
      </c>
      <c r="B1171" s="245" t="s">
        <v>961</v>
      </c>
      <c r="C1171" s="246">
        <f>SUM(C1172:C1185)</f>
        <v>219</v>
      </c>
      <c r="D1171" s="246">
        <v>109</v>
      </c>
      <c r="E1171" s="243">
        <f t="shared" si="19"/>
        <v>-110</v>
      </c>
      <c r="I1171" s="254" t="e">
        <v>#N/A</v>
      </c>
    </row>
    <row r="1172" ht="25.9" customHeight="1" spans="1:9">
      <c r="A1172" s="244">
        <v>2200501</v>
      </c>
      <c r="B1172" s="244" t="s">
        <v>72</v>
      </c>
      <c r="C1172" s="243">
        <v>33</v>
      </c>
      <c r="D1172" s="249">
        <v>27</v>
      </c>
      <c r="E1172" s="243">
        <f t="shared" si="19"/>
        <v>-6</v>
      </c>
      <c r="I1172" s="255">
        <v>32.731</v>
      </c>
    </row>
    <row r="1173" s="224" customFormat="1" ht="25.9" customHeight="1" spans="1:9">
      <c r="A1173" s="244">
        <v>2200502</v>
      </c>
      <c r="B1173" s="244" t="s">
        <v>73</v>
      </c>
      <c r="C1173" s="248"/>
      <c r="D1173" s="249"/>
      <c r="E1173" s="243">
        <f t="shared" si="19"/>
        <v>0</v>
      </c>
      <c r="I1173" s="254" t="e">
        <v>#N/A</v>
      </c>
    </row>
    <row r="1174" s="224" customFormat="1" ht="18" customHeight="1" spans="1:9">
      <c r="A1174" s="244">
        <v>2200503</v>
      </c>
      <c r="B1174" s="244" t="s">
        <v>74</v>
      </c>
      <c r="C1174" s="248"/>
      <c r="D1174" s="249"/>
      <c r="E1174" s="243">
        <f t="shared" si="19"/>
        <v>0</v>
      </c>
      <c r="I1174" s="254" t="e">
        <v>#N/A</v>
      </c>
    </row>
    <row r="1175" ht="25.9" customHeight="1" spans="1:9">
      <c r="A1175" s="244">
        <v>2200504</v>
      </c>
      <c r="B1175" s="244" t="s">
        <v>962</v>
      </c>
      <c r="C1175" s="248">
        <v>69</v>
      </c>
      <c r="D1175" s="249">
        <v>49</v>
      </c>
      <c r="E1175" s="243">
        <f t="shared" si="19"/>
        <v>-20</v>
      </c>
      <c r="I1175" s="255">
        <v>69.4282</v>
      </c>
    </row>
    <row r="1176" ht="25.9" customHeight="1" spans="1:9">
      <c r="A1176" s="244">
        <v>2200506</v>
      </c>
      <c r="B1176" s="244" t="s">
        <v>963</v>
      </c>
      <c r="C1176" s="243"/>
      <c r="D1176" s="249"/>
      <c r="E1176" s="243">
        <f t="shared" si="19"/>
        <v>0</v>
      </c>
      <c r="I1176" s="254" t="e">
        <v>#N/A</v>
      </c>
    </row>
    <row r="1177" ht="25.9" customHeight="1" spans="1:9">
      <c r="A1177" s="244">
        <v>2200507</v>
      </c>
      <c r="B1177" s="244" t="s">
        <v>964</v>
      </c>
      <c r="C1177" s="243"/>
      <c r="D1177" s="249"/>
      <c r="E1177" s="243">
        <f t="shared" si="19"/>
        <v>0</v>
      </c>
      <c r="I1177" s="254" t="e">
        <v>#N/A</v>
      </c>
    </row>
    <row r="1178" ht="25.9" customHeight="1" spans="1:9">
      <c r="A1178" s="244">
        <v>2200508</v>
      </c>
      <c r="B1178" s="244" t="s">
        <v>965</v>
      </c>
      <c r="C1178" s="243"/>
      <c r="D1178" s="246"/>
      <c r="E1178" s="243">
        <f t="shared" si="19"/>
        <v>0</v>
      </c>
      <c r="I1178" s="254" t="e">
        <v>#N/A</v>
      </c>
    </row>
    <row r="1179" ht="25.9" customHeight="1" spans="1:9">
      <c r="A1179" s="244">
        <v>2200509</v>
      </c>
      <c r="B1179" s="244" t="s">
        <v>966</v>
      </c>
      <c r="C1179" s="248">
        <v>117</v>
      </c>
      <c r="D1179" s="249">
        <v>33</v>
      </c>
      <c r="E1179" s="243">
        <f t="shared" si="19"/>
        <v>-84</v>
      </c>
      <c r="I1179" s="255">
        <v>116.82585</v>
      </c>
    </row>
    <row r="1180" ht="25.9" customHeight="1" spans="1:9">
      <c r="A1180" s="244">
        <v>2200510</v>
      </c>
      <c r="B1180" s="244" t="s">
        <v>967</v>
      </c>
      <c r="C1180" s="243"/>
      <c r="D1180" s="249"/>
      <c r="E1180" s="243">
        <f t="shared" si="19"/>
        <v>0</v>
      </c>
      <c r="I1180" s="254" t="e">
        <v>#N/A</v>
      </c>
    </row>
    <row r="1181" ht="25.9" customHeight="1" spans="1:9">
      <c r="A1181" s="244">
        <v>2200511</v>
      </c>
      <c r="B1181" s="244" t="s">
        <v>968</v>
      </c>
      <c r="C1181" s="243"/>
      <c r="D1181" s="249"/>
      <c r="E1181" s="243">
        <f t="shared" si="19"/>
        <v>0</v>
      </c>
      <c r="I1181" s="254" t="e">
        <v>#N/A</v>
      </c>
    </row>
    <row r="1182" ht="25.9" customHeight="1" spans="1:9">
      <c r="A1182" s="244">
        <v>2200512</v>
      </c>
      <c r="B1182" s="244" t="s">
        <v>969</v>
      </c>
      <c r="C1182" s="243"/>
      <c r="D1182" s="249"/>
      <c r="E1182" s="243">
        <f t="shared" si="19"/>
        <v>0</v>
      </c>
      <c r="I1182" s="254" t="e">
        <v>#N/A</v>
      </c>
    </row>
    <row r="1183" ht="25.9" customHeight="1" spans="1:9">
      <c r="A1183" s="244">
        <v>2200513</v>
      </c>
      <c r="B1183" s="244" t="s">
        <v>970</v>
      </c>
      <c r="C1183" s="243"/>
      <c r="D1183" s="249"/>
      <c r="E1183" s="243">
        <f t="shared" si="19"/>
        <v>0</v>
      </c>
      <c r="I1183" s="254" t="e">
        <v>#N/A</v>
      </c>
    </row>
    <row r="1184" ht="25.9" customHeight="1" spans="1:9">
      <c r="A1184" s="244">
        <v>2200514</v>
      </c>
      <c r="B1184" s="244" t="s">
        <v>971</v>
      </c>
      <c r="C1184" s="243"/>
      <c r="D1184" s="249"/>
      <c r="E1184" s="243">
        <f t="shared" si="19"/>
        <v>0</v>
      </c>
      <c r="I1184" s="254" t="e">
        <v>#N/A</v>
      </c>
    </row>
    <row r="1185" ht="25.9" customHeight="1" spans="1:9">
      <c r="A1185" s="244">
        <v>2200599</v>
      </c>
      <c r="B1185" s="244" t="s">
        <v>972</v>
      </c>
      <c r="C1185" s="243"/>
      <c r="D1185" s="249"/>
      <c r="E1185" s="243">
        <f t="shared" si="19"/>
        <v>0</v>
      </c>
      <c r="I1185" s="254" t="e">
        <v>#N/A</v>
      </c>
    </row>
    <row r="1186" ht="25.9" customHeight="1" spans="1:9">
      <c r="A1186" s="244">
        <v>22099</v>
      </c>
      <c r="B1186" s="245" t="s">
        <v>973</v>
      </c>
      <c r="C1186" s="246">
        <f>SUM(C1187)</f>
        <v>21</v>
      </c>
      <c r="D1186" s="246">
        <v>13</v>
      </c>
      <c r="E1186" s="243">
        <f t="shared" si="19"/>
        <v>-8</v>
      </c>
      <c r="I1186" s="254" t="e">
        <v>#N/A</v>
      </c>
    </row>
    <row r="1187" ht="25.9" customHeight="1" spans="1:9">
      <c r="A1187" s="244">
        <v>2209999</v>
      </c>
      <c r="B1187" s="244" t="s">
        <v>974</v>
      </c>
      <c r="C1187" s="248">
        <v>21</v>
      </c>
      <c r="D1187" s="249">
        <v>13</v>
      </c>
      <c r="E1187" s="243">
        <f t="shared" si="19"/>
        <v>-8</v>
      </c>
      <c r="I1187" s="255">
        <v>20.7</v>
      </c>
    </row>
    <row r="1188" ht="25.9" customHeight="1" spans="1:9">
      <c r="A1188" s="244">
        <v>221</v>
      </c>
      <c r="B1188" s="245" t="s">
        <v>975</v>
      </c>
      <c r="C1188" s="246">
        <f>SUM(C1189,C1200,C1204)</f>
        <v>10219</v>
      </c>
      <c r="D1188" s="246">
        <v>10366</v>
      </c>
      <c r="E1188" s="243">
        <f t="shared" si="19"/>
        <v>147</v>
      </c>
      <c r="I1188" s="254" t="e">
        <v>#N/A</v>
      </c>
    </row>
    <row r="1189" ht="25.9" customHeight="1" spans="1:9">
      <c r="A1189" s="244">
        <v>22101</v>
      </c>
      <c r="B1189" s="245" t="s">
        <v>976</v>
      </c>
      <c r="C1189" s="246">
        <f>SUM(C1190:C1199)</f>
        <v>178</v>
      </c>
      <c r="D1189" s="246">
        <v>624</v>
      </c>
      <c r="E1189" s="243">
        <f t="shared" si="19"/>
        <v>446</v>
      </c>
      <c r="I1189" s="254" t="e">
        <v>#N/A</v>
      </c>
    </row>
    <row r="1190" ht="25.9" customHeight="1" spans="1:9">
      <c r="A1190" s="244">
        <v>2210101</v>
      </c>
      <c r="B1190" s="244" t="s">
        <v>977</v>
      </c>
      <c r="C1190" s="243"/>
      <c r="D1190" s="249"/>
      <c r="E1190" s="243">
        <f t="shared" si="19"/>
        <v>0</v>
      </c>
      <c r="I1190" s="254" t="e">
        <v>#N/A</v>
      </c>
    </row>
    <row r="1191" ht="25.9" customHeight="1" spans="1:9">
      <c r="A1191" s="244">
        <v>2210102</v>
      </c>
      <c r="B1191" s="244" t="s">
        <v>978</v>
      </c>
      <c r="C1191" s="243"/>
      <c r="D1191" s="249"/>
      <c r="E1191" s="243">
        <f t="shared" si="19"/>
        <v>0</v>
      </c>
      <c r="I1191" s="254" t="e">
        <v>#N/A</v>
      </c>
    </row>
    <row r="1192" ht="25.9" customHeight="1" spans="1:9">
      <c r="A1192" s="244">
        <v>2210103</v>
      </c>
      <c r="B1192" s="244" t="s">
        <v>979</v>
      </c>
      <c r="C1192" s="243"/>
      <c r="D1192" s="249"/>
      <c r="E1192" s="243">
        <f t="shared" si="19"/>
        <v>0</v>
      </c>
      <c r="I1192" s="254" t="e">
        <v>#N/A</v>
      </c>
    </row>
    <row r="1193" ht="25.9" customHeight="1" spans="1:9">
      <c r="A1193" s="244">
        <v>2210104</v>
      </c>
      <c r="B1193" s="244" t="s">
        <v>980</v>
      </c>
      <c r="C1193" s="243"/>
      <c r="D1193" s="249"/>
      <c r="E1193" s="243">
        <f t="shared" si="19"/>
        <v>0</v>
      </c>
      <c r="I1193" s="254" t="e">
        <v>#N/A</v>
      </c>
    </row>
    <row r="1194" ht="25.9" customHeight="1" spans="1:9">
      <c r="A1194" s="244">
        <v>2210105</v>
      </c>
      <c r="B1194" s="244" t="s">
        <v>981</v>
      </c>
      <c r="C1194" s="248">
        <v>2</v>
      </c>
      <c r="D1194" s="249">
        <v>96</v>
      </c>
      <c r="E1194" s="243">
        <f t="shared" si="19"/>
        <v>94</v>
      </c>
      <c r="I1194" s="255">
        <v>2.3</v>
      </c>
    </row>
    <row r="1195" ht="25.9" customHeight="1" spans="1:9">
      <c r="A1195" s="244">
        <v>2210106</v>
      </c>
      <c r="B1195" s="244" t="s">
        <v>982</v>
      </c>
      <c r="C1195" s="248">
        <v>61</v>
      </c>
      <c r="D1195" s="249">
        <v>3</v>
      </c>
      <c r="E1195" s="243">
        <f t="shared" si="19"/>
        <v>-58</v>
      </c>
      <c r="I1195" s="255">
        <v>61.49753</v>
      </c>
    </row>
    <row r="1196" ht="25.9" customHeight="1" spans="1:9">
      <c r="A1196" s="244">
        <v>2210107</v>
      </c>
      <c r="B1196" s="244" t="s">
        <v>983</v>
      </c>
      <c r="C1196" s="248">
        <v>115</v>
      </c>
      <c r="D1196" s="249">
        <v>36</v>
      </c>
      <c r="E1196" s="243">
        <f t="shared" si="19"/>
        <v>-79</v>
      </c>
      <c r="I1196" s="255">
        <v>114.7174</v>
      </c>
    </row>
    <row r="1197" ht="25.9" customHeight="1" spans="1:9">
      <c r="A1197" s="244">
        <v>2210108</v>
      </c>
      <c r="B1197" s="244" t="s">
        <v>984</v>
      </c>
      <c r="C1197" s="248"/>
      <c r="D1197" s="249">
        <v>483</v>
      </c>
      <c r="E1197" s="243">
        <f t="shared" si="19"/>
        <v>483</v>
      </c>
      <c r="I1197" s="254" t="e">
        <v>#N/A</v>
      </c>
    </row>
    <row r="1198" ht="25.9" customHeight="1" spans="1:9">
      <c r="A1198" s="244">
        <v>2210109</v>
      </c>
      <c r="B1198" s="244" t="s">
        <v>985</v>
      </c>
      <c r="C1198" s="248"/>
      <c r="D1198" s="249"/>
      <c r="E1198" s="243">
        <f t="shared" si="19"/>
        <v>0</v>
      </c>
      <c r="I1198" s="254" t="e">
        <v>#N/A</v>
      </c>
    </row>
    <row r="1199" ht="25.9" customHeight="1" spans="1:9">
      <c r="A1199" s="244">
        <v>2210199</v>
      </c>
      <c r="B1199" s="244" t="s">
        <v>986</v>
      </c>
      <c r="C1199" s="248"/>
      <c r="D1199" s="249">
        <v>6</v>
      </c>
      <c r="E1199" s="243">
        <f t="shared" si="19"/>
        <v>6</v>
      </c>
      <c r="I1199" s="254" t="e">
        <v>#N/A</v>
      </c>
    </row>
    <row r="1200" ht="25.9" customHeight="1" spans="1:9">
      <c r="A1200" s="244">
        <v>22102</v>
      </c>
      <c r="B1200" s="245" t="s">
        <v>987</v>
      </c>
      <c r="C1200" s="246">
        <f>SUM(C1201:C1203)</f>
        <v>10041</v>
      </c>
      <c r="D1200" s="246">
        <v>9742</v>
      </c>
      <c r="E1200" s="243">
        <f t="shared" si="19"/>
        <v>-299</v>
      </c>
      <c r="I1200" s="254" t="e">
        <v>#N/A</v>
      </c>
    </row>
    <row r="1201" ht="25.9" customHeight="1" spans="1:9">
      <c r="A1201" s="244">
        <v>2210201</v>
      </c>
      <c r="B1201" s="244" t="s">
        <v>988</v>
      </c>
      <c r="C1201" s="248">
        <v>5120</v>
      </c>
      <c r="D1201" s="249">
        <v>4742</v>
      </c>
      <c r="E1201" s="243">
        <f t="shared" si="19"/>
        <v>-378</v>
      </c>
      <c r="I1201" s="255">
        <v>5120.15266</v>
      </c>
    </row>
    <row r="1202" ht="25.9" customHeight="1" spans="1:9">
      <c r="A1202" s="244">
        <v>2210202</v>
      </c>
      <c r="B1202" s="244" t="s">
        <v>989</v>
      </c>
      <c r="C1202" s="248"/>
      <c r="D1202" s="249"/>
      <c r="E1202" s="243">
        <f t="shared" si="19"/>
        <v>0</v>
      </c>
      <c r="I1202" s="254" t="e">
        <v>#N/A</v>
      </c>
    </row>
    <row r="1203" ht="25.9" customHeight="1" spans="1:9">
      <c r="A1203" s="244">
        <v>2210203</v>
      </c>
      <c r="B1203" s="244" t="s">
        <v>990</v>
      </c>
      <c r="C1203" s="248">
        <v>4921</v>
      </c>
      <c r="D1203" s="249">
        <v>5000</v>
      </c>
      <c r="E1203" s="243">
        <f t="shared" si="19"/>
        <v>79</v>
      </c>
      <c r="I1203" s="255">
        <v>4920.5482</v>
      </c>
    </row>
    <row r="1204" ht="25.9" customHeight="1" spans="1:9">
      <c r="A1204" s="244">
        <v>22103</v>
      </c>
      <c r="B1204" s="245" t="s">
        <v>991</v>
      </c>
      <c r="C1204" s="246"/>
      <c r="D1204" s="246"/>
      <c r="E1204" s="243">
        <f t="shared" si="19"/>
        <v>0</v>
      </c>
      <c r="I1204" s="254" t="e">
        <v>#N/A</v>
      </c>
    </row>
    <row r="1205" ht="25.9" customHeight="1" spans="1:9">
      <c r="A1205" s="244">
        <v>2210301</v>
      </c>
      <c r="B1205" s="244" t="s">
        <v>992</v>
      </c>
      <c r="C1205" s="248"/>
      <c r="D1205" s="249"/>
      <c r="E1205" s="243">
        <f t="shared" si="19"/>
        <v>0</v>
      </c>
      <c r="I1205" s="254" t="e">
        <v>#N/A</v>
      </c>
    </row>
    <row r="1206" ht="25.9" customHeight="1" spans="1:9">
      <c r="A1206" s="244">
        <v>2210302</v>
      </c>
      <c r="B1206" s="244" t="s">
        <v>993</v>
      </c>
      <c r="C1206" s="243"/>
      <c r="D1206" s="249"/>
      <c r="E1206" s="243">
        <f t="shared" si="19"/>
        <v>0</v>
      </c>
      <c r="I1206" s="254" t="e">
        <v>#N/A</v>
      </c>
    </row>
    <row r="1207" ht="25.9" customHeight="1" spans="1:9">
      <c r="A1207" s="244">
        <v>2210399</v>
      </c>
      <c r="B1207" s="244" t="s">
        <v>994</v>
      </c>
      <c r="C1207" s="243"/>
      <c r="D1207" s="249"/>
      <c r="E1207" s="243">
        <f t="shared" si="19"/>
        <v>0</v>
      </c>
      <c r="I1207" s="254" t="e">
        <v>#N/A</v>
      </c>
    </row>
    <row r="1208" ht="25.9" customHeight="1" spans="1:9">
      <c r="A1208" s="244">
        <v>222</v>
      </c>
      <c r="B1208" s="245" t="s">
        <v>995</v>
      </c>
      <c r="C1208" s="246">
        <f>SUM(C1209,C1227,C1233,C1239)</f>
        <v>303</v>
      </c>
      <c r="D1208" s="246">
        <v>301</v>
      </c>
      <c r="E1208" s="243">
        <f t="shared" si="19"/>
        <v>-2</v>
      </c>
      <c r="I1208" s="254" t="e">
        <v>#N/A</v>
      </c>
    </row>
    <row r="1209" ht="25.9" customHeight="1" spans="1:9">
      <c r="A1209" s="244">
        <v>22201</v>
      </c>
      <c r="B1209" s="245" t="s">
        <v>996</v>
      </c>
      <c r="C1209" s="243">
        <f>SUM(C1210:C1226)</f>
        <v>303</v>
      </c>
      <c r="D1209" s="246">
        <v>301</v>
      </c>
      <c r="E1209" s="243">
        <f t="shared" si="19"/>
        <v>-2</v>
      </c>
      <c r="I1209" s="254" t="e">
        <v>#N/A</v>
      </c>
    </row>
    <row r="1210" ht="25.9" customHeight="1" spans="1:9">
      <c r="A1210" s="244">
        <v>2220101</v>
      </c>
      <c r="B1210" s="244" t="s">
        <v>72</v>
      </c>
      <c r="C1210" s="248">
        <v>3</v>
      </c>
      <c r="D1210" s="249">
        <v>1</v>
      </c>
      <c r="E1210" s="243">
        <f t="shared" si="19"/>
        <v>-2</v>
      </c>
      <c r="I1210" s="255">
        <v>2.55</v>
      </c>
    </row>
    <row r="1211" ht="25.9" customHeight="1" spans="1:9">
      <c r="A1211" s="244">
        <v>2220102</v>
      </c>
      <c r="B1211" s="244" t="s">
        <v>73</v>
      </c>
      <c r="C1211" s="243"/>
      <c r="D1211" s="249"/>
      <c r="E1211" s="243">
        <f t="shared" si="19"/>
        <v>0</v>
      </c>
      <c r="I1211" s="254" t="e">
        <v>#N/A</v>
      </c>
    </row>
    <row r="1212" ht="25.9" customHeight="1" spans="1:9">
      <c r="A1212" s="244">
        <v>2220103</v>
      </c>
      <c r="B1212" s="244" t="s">
        <v>74</v>
      </c>
      <c r="C1212" s="243"/>
      <c r="D1212" s="249"/>
      <c r="E1212" s="243">
        <f t="shared" si="19"/>
        <v>0</v>
      </c>
      <c r="I1212" s="254" t="e">
        <v>#N/A</v>
      </c>
    </row>
    <row r="1213" ht="25.9" customHeight="1" spans="1:9">
      <c r="A1213" s="244">
        <v>2220104</v>
      </c>
      <c r="B1213" s="244" t="s">
        <v>997</v>
      </c>
      <c r="C1213" s="243"/>
      <c r="D1213" s="249"/>
      <c r="E1213" s="243">
        <f t="shared" si="19"/>
        <v>0</v>
      </c>
      <c r="I1213" s="254" t="e">
        <v>#N/A</v>
      </c>
    </row>
    <row r="1214" ht="25.9" customHeight="1" spans="1:9">
      <c r="A1214" s="244">
        <v>2220105</v>
      </c>
      <c r="B1214" s="244" t="s">
        <v>998</v>
      </c>
      <c r="C1214" s="243"/>
      <c r="D1214" s="249"/>
      <c r="E1214" s="243">
        <f t="shared" si="19"/>
        <v>0</v>
      </c>
      <c r="I1214" s="254" t="e">
        <v>#N/A</v>
      </c>
    </row>
    <row r="1215" ht="25.9" customHeight="1" spans="1:9">
      <c r="A1215" s="244">
        <v>2220106</v>
      </c>
      <c r="B1215" s="244" t="s">
        <v>999</v>
      </c>
      <c r="C1215" s="243"/>
      <c r="D1215" s="249"/>
      <c r="E1215" s="243">
        <f t="shared" si="19"/>
        <v>0</v>
      </c>
      <c r="I1215" s="254" t="e">
        <v>#N/A</v>
      </c>
    </row>
    <row r="1216" ht="25.9" customHeight="1" spans="1:9">
      <c r="A1216" s="244">
        <v>2220107</v>
      </c>
      <c r="B1216" s="244" t="s">
        <v>1000</v>
      </c>
      <c r="C1216" s="243"/>
      <c r="D1216" s="249"/>
      <c r="E1216" s="243">
        <f t="shared" si="19"/>
        <v>0</v>
      </c>
      <c r="I1216" s="254" t="e">
        <v>#N/A</v>
      </c>
    </row>
    <row r="1217" ht="25.9" customHeight="1" spans="1:9">
      <c r="A1217" s="244">
        <v>2220112</v>
      </c>
      <c r="B1217" s="244" t="s">
        <v>1001</v>
      </c>
      <c r="C1217" s="243"/>
      <c r="D1217" s="249"/>
      <c r="E1217" s="243">
        <f t="shared" si="19"/>
        <v>0</v>
      </c>
      <c r="I1217" s="254" t="e">
        <v>#N/A</v>
      </c>
    </row>
    <row r="1218" ht="25.9" customHeight="1" spans="1:9">
      <c r="A1218" s="244">
        <v>2220113</v>
      </c>
      <c r="B1218" s="244" t="s">
        <v>1002</v>
      </c>
      <c r="C1218" s="243"/>
      <c r="D1218" s="249"/>
      <c r="E1218" s="243">
        <f t="shared" si="19"/>
        <v>0</v>
      </c>
      <c r="I1218" s="254" t="e">
        <v>#N/A</v>
      </c>
    </row>
    <row r="1219" ht="25.9" customHeight="1" spans="1:9">
      <c r="A1219" s="244">
        <v>2220114</v>
      </c>
      <c r="B1219" s="244" t="s">
        <v>1003</v>
      </c>
      <c r="C1219" s="243"/>
      <c r="D1219" s="249"/>
      <c r="E1219" s="243">
        <f t="shared" si="19"/>
        <v>0</v>
      </c>
      <c r="I1219" s="254" t="e">
        <v>#N/A</v>
      </c>
    </row>
    <row r="1220" ht="25.9" customHeight="1" spans="1:9">
      <c r="A1220" s="244">
        <v>2220115</v>
      </c>
      <c r="B1220" s="244" t="s">
        <v>1004</v>
      </c>
      <c r="C1220" s="248">
        <v>300</v>
      </c>
      <c r="D1220" s="249">
        <v>300</v>
      </c>
      <c r="E1220" s="243">
        <f t="shared" si="19"/>
        <v>0</v>
      </c>
      <c r="I1220" s="255">
        <v>300</v>
      </c>
    </row>
    <row r="1221" ht="25.9" customHeight="1" spans="1:9">
      <c r="A1221" s="244">
        <v>2220118</v>
      </c>
      <c r="B1221" s="244" t="s">
        <v>1005</v>
      </c>
      <c r="C1221" s="243"/>
      <c r="D1221" s="249"/>
      <c r="E1221" s="243">
        <f t="shared" si="19"/>
        <v>0</v>
      </c>
      <c r="I1221" s="254" t="e">
        <v>#N/A</v>
      </c>
    </row>
    <row r="1222" ht="25.9" customHeight="1" spans="1:9">
      <c r="A1222" s="244">
        <v>2220119</v>
      </c>
      <c r="B1222" s="244" t="s">
        <v>1006</v>
      </c>
      <c r="C1222" s="243"/>
      <c r="D1222" s="249"/>
      <c r="E1222" s="243">
        <f t="shared" ref="E1222:E1285" si="20">D1222-C1222</f>
        <v>0</v>
      </c>
      <c r="I1222" s="254" t="e">
        <v>#N/A</v>
      </c>
    </row>
    <row r="1223" ht="25.9" customHeight="1" spans="1:9">
      <c r="A1223" s="244">
        <v>2220120</v>
      </c>
      <c r="B1223" s="244" t="s">
        <v>1007</v>
      </c>
      <c r="C1223" s="243"/>
      <c r="D1223" s="249"/>
      <c r="E1223" s="243">
        <f t="shared" si="20"/>
        <v>0</v>
      </c>
      <c r="I1223" s="254" t="e">
        <v>#N/A</v>
      </c>
    </row>
    <row r="1224" ht="25.9" customHeight="1" spans="1:9">
      <c r="A1224" s="244">
        <v>2220121</v>
      </c>
      <c r="B1224" s="244" t="s">
        <v>1008</v>
      </c>
      <c r="C1224" s="243"/>
      <c r="D1224" s="249"/>
      <c r="E1224" s="243">
        <f t="shared" si="20"/>
        <v>0</v>
      </c>
      <c r="I1224" s="254" t="e">
        <v>#N/A</v>
      </c>
    </row>
    <row r="1225" ht="25.9" customHeight="1" spans="1:9">
      <c r="A1225" s="244">
        <v>2220150</v>
      </c>
      <c r="B1225" s="244" t="s">
        <v>81</v>
      </c>
      <c r="C1225" s="243"/>
      <c r="D1225" s="249"/>
      <c r="E1225" s="243">
        <f t="shared" si="20"/>
        <v>0</v>
      </c>
      <c r="I1225" s="254" t="e">
        <v>#N/A</v>
      </c>
    </row>
    <row r="1226" ht="25.9" customHeight="1" spans="1:9">
      <c r="A1226" s="244">
        <v>2220199</v>
      </c>
      <c r="B1226" s="244" t="s">
        <v>1009</v>
      </c>
      <c r="C1226" s="243"/>
      <c r="D1226" s="249"/>
      <c r="E1226" s="243">
        <f t="shared" si="20"/>
        <v>0</v>
      </c>
      <c r="I1226" s="254" t="e">
        <v>#N/A</v>
      </c>
    </row>
    <row r="1227" ht="25.9" customHeight="1" spans="1:9">
      <c r="A1227" s="244">
        <v>22203</v>
      </c>
      <c r="B1227" s="245" t="s">
        <v>1010</v>
      </c>
      <c r="C1227" s="246">
        <f>SUM(C1228:C1232)</f>
        <v>0</v>
      </c>
      <c r="D1227" s="246"/>
      <c r="E1227" s="243">
        <f t="shared" si="20"/>
        <v>0</v>
      </c>
      <c r="I1227" s="254" t="e">
        <v>#N/A</v>
      </c>
    </row>
    <row r="1228" ht="25.9" customHeight="1" spans="1:9">
      <c r="A1228" s="244">
        <v>2220301</v>
      </c>
      <c r="B1228" s="244" t="s">
        <v>1011</v>
      </c>
      <c r="C1228" s="243"/>
      <c r="D1228" s="249"/>
      <c r="E1228" s="243">
        <f t="shared" si="20"/>
        <v>0</v>
      </c>
      <c r="I1228" s="254" t="e">
        <v>#N/A</v>
      </c>
    </row>
    <row r="1229" ht="25.9" customHeight="1" spans="1:9">
      <c r="A1229" s="244">
        <v>2220303</v>
      </c>
      <c r="B1229" s="244" t="s">
        <v>1012</v>
      </c>
      <c r="C1229" s="243"/>
      <c r="D1229" s="249"/>
      <c r="E1229" s="243">
        <f t="shared" si="20"/>
        <v>0</v>
      </c>
      <c r="I1229" s="254" t="e">
        <v>#N/A</v>
      </c>
    </row>
    <row r="1230" ht="25.9" customHeight="1" spans="1:9">
      <c r="A1230" s="244">
        <v>2220304</v>
      </c>
      <c r="B1230" s="244" t="s">
        <v>1013</v>
      </c>
      <c r="C1230" s="243"/>
      <c r="D1230" s="249"/>
      <c r="E1230" s="243">
        <f t="shared" si="20"/>
        <v>0</v>
      </c>
      <c r="I1230" s="254" t="e">
        <v>#N/A</v>
      </c>
    </row>
    <row r="1231" ht="25.9" customHeight="1" spans="1:9">
      <c r="A1231" s="244">
        <v>2220305</v>
      </c>
      <c r="B1231" s="244" t="s">
        <v>1014</v>
      </c>
      <c r="C1231" s="243"/>
      <c r="D1231" s="249"/>
      <c r="E1231" s="243">
        <f t="shared" si="20"/>
        <v>0</v>
      </c>
      <c r="I1231" s="254" t="e">
        <v>#N/A</v>
      </c>
    </row>
    <row r="1232" ht="25.9" customHeight="1" spans="1:9">
      <c r="A1232" s="244">
        <v>2220399</v>
      </c>
      <c r="B1232" s="244" t="s">
        <v>1015</v>
      </c>
      <c r="C1232" s="243"/>
      <c r="D1232" s="249"/>
      <c r="E1232" s="243">
        <f t="shared" si="20"/>
        <v>0</v>
      </c>
      <c r="I1232" s="254" t="e">
        <v>#N/A</v>
      </c>
    </row>
    <row r="1233" ht="25.9" customHeight="1" spans="1:9">
      <c r="A1233" s="244">
        <v>22204</v>
      </c>
      <c r="B1233" s="245" t="s">
        <v>1016</v>
      </c>
      <c r="C1233" s="246">
        <f>SUM(C1234:C1238)</f>
        <v>0</v>
      </c>
      <c r="D1233" s="246"/>
      <c r="E1233" s="243">
        <f t="shared" si="20"/>
        <v>0</v>
      </c>
      <c r="I1233" s="254" t="e">
        <v>#N/A</v>
      </c>
    </row>
    <row r="1234" ht="25.9" customHeight="1" spans="1:9">
      <c r="A1234" s="244">
        <v>2220401</v>
      </c>
      <c r="B1234" s="244" t="s">
        <v>1017</v>
      </c>
      <c r="C1234" s="243"/>
      <c r="D1234" s="249"/>
      <c r="E1234" s="243">
        <f t="shared" si="20"/>
        <v>0</v>
      </c>
      <c r="I1234" s="254" t="e">
        <v>#N/A</v>
      </c>
    </row>
    <row r="1235" ht="25.9" customHeight="1" spans="1:9">
      <c r="A1235" s="244">
        <v>2220402</v>
      </c>
      <c r="B1235" s="244" t="s">
        <v>1018</v>
      </c>
      <c r="C1235" s="243"/>
      <c r="D1235" s="249"/>
      <c r="E1235" s="243">
        <f t="shared" si="20"/>
        <v>0</v>
      </c>
      <c r="I1235" s="254" t="e">
        <v>#N/A</v>
      </c>
    </row>
    <row r="1236" ht="25.9" customHeight="1" spans="1:9">
      <c r="A1236" s="244">
        <v>2220403</v>
      </c>
      <c r="B1236" s="244" t="s">
        <v>1019</v>
      </c>
      <c r="C1236" s="243"/>
      <c r="D1236" s="249"/>
      <c r="E1236" s="243">
        <f t="shared" si="20"/>
        <v>0</v>
      </c>
      <c r="I1236" s="254" t="e">
        <v>#N/A</v>
      </c>
    </row>
    <row r="1237" ht="25.9" customHeight="1" spans="1:9">
      <c r="A1237" s="244">
        <v>2220404</v>
      </c>
      <c r="B1237" s="244" t="s">
        <v>1020</v>
      </c>
      <c r="C1237" s="243"/>
      <c r="D1237" s="249"/>
      <c r="E1237" s="243">
        <f t="shared" si="20"/>
        <v>0</v>
      </c>
      <c r="I1237" s="254" t="e">
        <v>#N/A</v>
      </c>
    </row>
    <row r="1238" ht="25.9" customHeight="1" spans="1:9">
      <c r="A1238" s="244">
        <v>2220499</v>
      </c>
      <c r="B1238" s="244" t="s">
        <v>1021</v>
      </c>
      <c r="C1238" s="243"/>
      <c r="D1238" s="249"/>
      <c r="E1238" s="243">
        <f t="shared" si="20"/>
        <v>0</v>
      </c>
      <c r="I1238" s="254" t="e">
        <v>#N/A</v>
      </c>
    </row>
    <row r="1239" ht="25.9" customHeight="1" spans="1:9">
      <c r="A1239" s="244">
        <v>22205</v>
      </c>
      <c r="B1239" s="245" t="s">
        <v>1022</v>
      </c>
      <c r="C1239" s="246">
        <f>SUM(C1240:C1251)</f>
        <v>0</v>
      </c>
      <c r="D1239" s="246"/>
      <c r="E1239" s="243">
        <f t="shared" si="20"/>
        <v>0</v>
      </c>
      <c r="I1239" s="254" t="e">
        <v>#N/A</v>
      </c>
    </row>
    <row r="1240" ht="25.9" customHeight="1" spans="1:9">
      <c r="A1240" s="244">
        <v>2220501</v>
      </c>
      <c r="B1240" s="244" t="s">
        <v>1023</v>
      </c>
      <c r="C1240" s="243"/>
      <c r="D1240" s="249"/>
      <c r="E1240" s="243">
        <f t="shared" si="20"/>
        <v>0</v>
      </c>
      <c r="I1240" s="254" t="e">
        <v>#N/A</v>
      </c>
    </row>
    <row r="1241" ht="25.9" customHeight="1" spans="1:9">
      <c r="A1241" s="244">
        <v>2220502</v>
      </c>
      <c r="B1241" s="244" t="s">
        <v>1024</v>
      </c>
      <c r="C1241" s="243"/>
      <c r="D1241" s="249"/>
      <c r="E1241" s="243">
        <f t="shared" si="20"/>
        <v>0</v>
      </c>
      <c r="I1241" s="254" t="e">
        <v>#N/A</v>
      </c>
    </row>
    <row r="1242" ht="25.9" customHeight="1" spans="1:9">
      <c r="A1242" s="244">
        <v>2220503</v>
      </c>
      <c r="B1242" s="244" t="s">
        <v>1025</v>
      </c>
      <c r="C1242" s="243"/>
      <c r="D1242" s="249"/>
      <c r="E1242" s="243">
        <f t="shared" si="20"/>
        <v>0</v>
      </c>
      <c r="I1242" s="254" t="e">
        <v>#N/A</v>
      </c>
    </row>
    <row r="1243" ht="25.9" customHeight="1" spans="1:9">
      <c r="A1243" s="244">
        <v>2220504</v>
      </c>
      <c r="B1243" s="244" t="s">
        <v>1026</v>
      </c>
      <c r="C1243" s="243"/>
      <c r="D1243" s="249"/>
      <c r="E1243" s="243">
        <f t="shared" si="20"/>
        <v>0</v>
      </c>
      <c r="I1243" s="254" t="e">
        <v>#N/A</v>
      </c>
    </row>
    <row r="1244" ht="25.9" customHeight="1" spans="1:9">
      <c r="A1244" s="244">
        <v>2220505</v>
      </c>
      <c r="B1244" s="244" t="s">
        <v>1027</v>
      </c>
      <c r="C1244" s="243"/>
      <c r="D1244" s="249"/>
      <c r="E1244" s="243">
        <f t="shared" si="20"/>
        <v>0</v>
      </c>
      <c r="I1244" s="254" t="e">
        <v>#N/A</v>
      </c>
    </row>
    <row r="1245" ht="25.9" customHeight="1" spans="1:9">
      <c r="A1245" s="244">
        <v>2220506</v>
      </c>
      <c r="B1245" s="244" t="s">
        <v>1028</v>
      </c>
      <c r="C1245" s="243"/>
      <c r="D1245" s="249"/>
      <c r="E1245" s="243">
        <f t="shared" si="20"/>
        <v>0</v>
      </c>
      <c r="I1245" s="254" t="e">
        <v>#N/A</v>
      </c>
    </row>
    <row r="1246" ht="25.9" customHeight="1" spans="1:9">
      <c r="A1246" s="244">
        <v>2220507</v>
      </c>
      <c r="B1246" s="244" t="s">
        <v>1029</v>
      </c>
      <c r="C1246" s="243"/>
      <c r="D1246" s="249"/>
      <c r="E1246" s="243">
        <f t="shared" si="20"/>
        <v>0</v>
      </c>
      <c r="I1246" s="254" t="e">
        <v>#N/A</v>
      </c>
    </row>
    <row r="1247" ht="25.9" customHeight="1" spans="1:9">
      <c r="A1247" s="244">
        <v>2220508</v>
      </c>
      <c r="B1247" s="244" t="s">
        <v>1030</v>
      </c>
      <c r="C1247" s="243"/>
      <c r="D1247" s="249"/>
      <c r="E1247" s="243">
        <f t="shared" si="20"/>
        <v>0</v>
      </c>
      <c r="I1247" s="254" t="e">
        <v>#N/A</v>
      </c>
    </row>
    <row r="1248" ht="25.9" customHeight="1" spans="1:9">
      <c r="A1248" s="244">
        <v>2220509</v>
      </c>
      <c r="B1248" s="244" t="s">
        <v>1031</v>
      </c>
      <c r="C1248" s="243"/>
      <c r="D1248" s="249"/>
      <c r="E1248" s="243">
        <f t="shared" si="20"/>
        <v>0</v>
      </c>
      <c r="I1248" s="254" t="e">
        <v>#N/A</v>
      </c>
    </row>
    <row r="1249" ht="25.9" customHeight="1" spans="1:9">
      <c r="A1249" s="244">
        <v>2220510</v>
      </c>
      <c r="B1249" s="244" t="s">
        <v>1032</v>
      </c>
      <c r="C1249" s="243"/>
      <c r="D1249" s="249"/>
      <c r="E1249" s="243">
        <f t="shared" si="20"/>
        <v>0</v>
      </c>
      <c r="I1249" s="254" t="e">
        <v>#N/A</v>
      </c>
    </row>
    <row r="1250" ht="25.9" customHeight="1" spans="1:9">
      <c r="A1250" s="244">
        <v>2220511</v>
      </c>
      <c r="B1250" s="244" t="s">
        <v>1033</v>
      </c>
      <c r="C1250" s="243"/>
      <c r="D1250" s="249"/>
      <c r="E1250" s="243">
        <f t="shared" si="20"/>
        <v>0</v>
      </c>
      <c r="I1250" s="254" t="e">
        <v>#N/A</v>
      </c>
    </row>
    <row r="1251" ht="25.9" customHeight="1" spans="1:9">
      <c r="A1251" s="244">
        <v>2220599</v>
      </c>
      <c r="B1251" s="244" t="s">
        <v>1034</v>
      </c>
      <c r="C1251" s="243"/>
      <c r="D1251" s="249"/>
      <c r="E1251" s="243">
        <f t="shared" si="20"/>
        <v>0</v>
      </c>
      <c r="I1251" s="254" t="e">
        <v>#N/A</v>
      </c>
    </row>
    <row r="1252" ht="25.9" customHeight="1" spans="1:9">
      <c r="A1252" s="244">
        <v>224</v>
      </c>
      <c r="B1252" s="245" t="s">
        <v>1035</v>
      </c>
      <c r="C1252" s="246">
        <f>SUM(C1253,C1264,C1271,C1279,C1292,C1296,C1300)</f>
        <v>1116</v>
      </c>
      <c r="D1252" s="246">
        <v>1277</v>
      </c>
      <c r="E1252" s="243">
        <f t="shared" si="20"/>
        <v>161</v>
      </c>
      <c r="I1252" s="254" t="e">
        <v>#N/A</v>
      </c>
    </row>
    <row r="1253" ht="25.9" customHeight="1" spans="1:9">
      <c r="A1253" s="244">
        <v>22401</v>
      </c>
      <c r="B1253" s="245" t="s">
        <v>1036</v>
      </c>
      <c r="C1253" s="246">
        <f>SUM(C1254:C1263)</f>
        <v>701</v>
      </c>
      <c r="D1253" s="246">
        <v>773</v>
      </c>
      <c r="E1253" s="243">
        <f t="shared" si="20"/>
        <v>72</v>
      </c>
      <c r="I1253" s="254" t="e">
        <v>#N/A</v>
      </c>
    </row>
    <row r="1254" ht="25.9" customHeight="1" spans="1:9">
      <c r="A1254" s="244">
        <v>2240101</v>
      </c>
      <c r="B1254" s="244" t="s">
        <v>72</v>
      </c>
      <c r="C1254" s="248">
        <v>614</v>
      </c>
      <c r="D1254" s="249">
        <v>703</v>
      </c>
      <c r="E1254" s="243">
        <f t="shared" si="20"/>
        <v>89</v>
      </c>
      <c r="I1254" s="255">
        <v>613.7265</v>
      </c>
    </row>
    <row r="1255" ht="25.9" customHeight="1" spans="1:9">
      <c r="A1255" s="244">
        <v>2240102</v>
      </c>
      <c r="B1255" s="244" t="s">
        <v>73</v>
      </c>
      <c r="C1255" s="243"/>
      <c r="D1255" s="249"/>
      <c r="E1255" s="243">
        <f t="shared" si="20"/>
        <v>0</v>
      </c>
      <c r="I1255" s="254" t="e">
        <v>#N/A</v>
      </c>
    </row>
    <row r="1256" ht="25.9" customHeight="1" spans="1:9">
      <c r="A1256" s="244">
        <v>2240103</v>
      </c>
      <c r="B1256" s="244" t="s">
        <v>74</v>
      </c>
      <c r="C1256" s="243"/>
      <c r="D1256" s="249"/>
      <c r="E1256" s="243">
        <f t="shared" si="20"/>
        <v>0</v>
      </c>
      <c r="I1256" s="254" t="e">
        <v>#N/A</v>
      </c>
    </row>
    <row r="1257" ht="25.9" customHeight="1" spans="1:9">
      <c r="A1257" s="244">
        <v>2240104</v>
      </c>
      <c r="B1257" s="244" t="s">
        <v>1037</v>
      </c>
      <c r="C1257" s="248">
        <v>3</v>
      </c>
      <c r="D1257" s="249">
        <v>2</v>
      </c>
      <c r="E1257" s="243">
        <f t="shared" si="20"/>
        <v>-1</v>
      </c>
      <c r="I1257" s="255">
        <v>3.24</v>
      </c>
    </row>
    <row r="1258" ht="27" customHeight="1" spans="1:9">
      <c r="A1258" s="244">
        <v>2240105</v>
      </c>
      <c r="B1258" s="244" t="s">
        <v>1038</v>
      </c>
      <c r="C1258" s="248"/>
      <c r="D1258" s="249"/>
      <c r="E1258" s="243">
        <f t="shared" si="20"/>
        <v>0</v>
      </c>
      <c r="I1258" s="254" t="e">
        <v>#N/A</v>
      </c>
    </row>
    <row r="1259" ht="25.9" customHeight="1" spans="1:9">
      <c r="A1259" s="244">
        <v>2240106</v>
      </c>
      <c r="B1259" s="244" t="s">
        <v>1039</v>
      </c>
      <c r="C1259" s="248">
        <v>16</v>
      </c>
      <c r="D1259" s="249">
        <v>14</v>
      </c>
      <c r="E1259" s="243">
        <f t="shared" si="20"/>
        <v>-2</v>
      </c>
      <c r="I1259" s="255">
        <v>16.2</v>
      </c>
    </row>
    <row r="1260" ht="36" customHeight="1" spans="1:9">
      <c r="A1260" s="244">
        <v>2240108</v>
      </c>
      <c r="B1260" s="244" t="s">
        <v>1040</v>
      </c>
      <c r="C1260" s="248"/>
      <c r="D1260" s="249">
        <v>4</v>
      </c>
      <c r="E1260" s="243">
        <f t="shared" si="20"/>
        <v>4</v>
      </c>
      <c r="I1260" s="254" t="e">
        <v>#N/A</v>
      </c>
    </row>
    <row r="1261" ht="24" customHeight="1" spans="1:9">
      <c r="A1261" s="244">
        <v>2240109</v>
      </c>
      <c r="B1261" s="244" t="s">
        <v>1041</v>
      </c>
      <c r="C1261" s="248"/>
      <c r="D1261" s="249">
        <v>3</v>
      </c>
      <c r="E1261" s="243">
        <f t="shared" si="20"/>
        <v>3</v>
      </c>
      <c r="I1261" s="254" t="e">
        <v>#N/A</v>
      </c>
    </row>
    <row r="1262" ht="33" customHeight="1" spans="1:9">
      <c r="A1262" s="244">
        <v>2240150</v>
      </c>
      <c r="B1262" s="244" t="s">
        <v>81</v>
      </c>
      <c r="C1262" s="248"/>
      <c r="D1262" s="249"/>
      <c r="E1262" s="243">
        <f t="shared" si="20"/>
        <v>0</v>
      </c>
      <c r="I1262" s="254" t="e">
        <v>#N/A</v>
      </c>
    </row>
    <row r="1263" ht="25.9" customHeight="1" spans="1:9">
      <c r="A1263" s="244">
        <v>2240199</v>
      </c>
      <c r="B1263" s="244" t="s">
        <v>1042</v>
      </c>
      <c r="C1263" s="248">
        <v>68</v>
      </c>
      <c r="D1263" s="249">
        <v>47</v>
      </c>
      <c r="E1263" s="243">
        <f t="shared" si="20"/>
        <v>-21</v>
      </c>
      <c r="I1263" s="255">
        <v>67.72</v>
      </c>
    </row>
    <row r="1264" ht="25.9" customHeight="1" spans="1:9">
      <c r="A1264" s="244">
        <v>22402</v>
      </c>
      <c r="B1264" s="245" t="s">
        <v>1043</v>
      </c>
      <c r="C1264" s="246">
        <f>SUM(C1265:C1270)</f>
        <v>338</v>
      </c>
      <c r="D1264" s="246">
        <v>271</v>
      </c>
      <c r="E1264" s="243">
        <f t="shared" si="20"/>
        <v>-67</v>
      </c>
      <c r="I1264" s="254" t="e">
        <v>#N/A</v>
      </c>
    </row>
    <row r="1265" ht="25.9" customHeight="1" spans="1:9">
      <c r="A1265" s="244">
        <v>2240201</v>
      </c>
      <c r="B1265" s="244" t="s">
        <v>72</v>
      </c>
      <c r="C1265" s="248">
        <v>296</v>
      </c>
      <c r="D1265" s="249">
        <v>185</v>
      </c>
      <c r="E1265" s="243">
        <f t="shared" si="20"/>
        <v>-111</v>
      </c>
      <c r="I1265" s="255">
        <v>295.6</v>
      </c>
    </row>
    <row r="1266" ht="23" customHeight="1" spans="1:9">
      <c r="A1266" s="244">
        <v>2240202</v>
      </c>
      <c r="B1266" s="244" t="s">
        <v>73</v>
      </c>
      <c r="C1266" s="243"/>
      <c r="D1266" s="249"/>
      <c r="E1266" s="243">
        <f t="shared" si="20"/>
        <v>0</v>
      </c>
      <c r="I1266" s="254" t="e">
        <v>#N/A</v>
      </c>
    </row>
    <row r="1267" ht="32" customHeight="1" spans="1:9">
      <c r="A1267" s="244">
        <v>2240203</v>
      </c>
      <c r="B1267" s="244" t="s">
        <v>74</v>
      </c>
      <c r="C1267" s="243"/>
      <c r="D1267" s="249"/>
      <c r="E1267" s="243">
        <f t="shared" si="20"/>
        <v>0</v>
      </c>
      <c r="I1267" s="254" t="e">
        <v>#N/A</v>
      </c>
    </row>
    <row r="1268" ht="41" customHeight="1" spans="1:9">
      <c r="A1268" s="244">
        <v>2240204</v>
      </c>
      <c r="B1268" s="244" t="s">
        <v>1044</v>
      </c>
      <c r="C1268" s="248">
        <v>42</v>
      </c>
      <c r="D1268" s="249">
        <v>68</v>
      </c>
      <c r="E1268" s="243">
        <f t="shared" si="20"/>
        <v>26</v>
      </c>
      <c r="I1268" s="255">
        <v>42.2</v>
      </c>
    </row>
    <row r="1269" ht="41" customHeight="1" spans="1:9">
      <c r="A1269" s="244">
        <v>2240250</v>
      </c>
      <c r="B1269" s="244" t="s">
        <v>1045</v>
      </c>
      <c r="C1269" s="248">
        <v>0</v>
      </c>
      <c r="D1269" s="249">
        <v>18</v>
      </c>
      <c r="E1269" s="243">
        <f t="shared" si="20"/>
        <v>18</v>
      </c>
      <c r="I1269" s="255"/>
    </row>
    <row r="1270" ht="44" customHeight="1" spans="1:9">
      <c r="A1270" s="244">
        <v>2240299</v>
      </c>
      <c r="B1270" s="244" t="s">
        <v>1046</v>
      </c>
      <c r="C1270" s="243"/>
      <c r="D1270" s="249"/>
      <c r="E1270" s="243">
        <f t="shared" si="20"/>
        <v>0</v>
      </c>
      <c r="I1270" s="254" t="e">
        <v>#N/A</v>
      </c>
    </row>
    <row r="1271" ht="25.9" customHeight="1" spans="1:9">
      <c r="A1271" s="244">
        <v>22404</v>
      </c>
      <c r="B1271" s="245" t="s">
        <v>1047</v>
      </c>
      <c r="C1271" s="246">
        <f>SUM(C1272:C1278)</f>
        <v>21</v>
      </c>
      <c r="D1271" s="246">
        <v>0</v>
      </c>
      <c r="E1271" s="243">
        <f t="shared" si="20"/>
        <v>-21</v>
      </c>
      <c r="I1271" s="254" t="e">
        <v>#N/A</v>
      </c>
    </row>
    <row r="1272" ht="25.9" customHeight="1" spans="1:9">
      <c r="A1272" s="244">
        <v>2240401</v>
      </c>
      <c r="B1272" s="244" t="s">
        <v>72</v>
      </c>
      <c r="C1272" s="243"/>
      <c r="D1272" s="249"/>
      <c r="E1272" s="243">
        <f t="shared" si="20"/>
        <v>0</v>
      </c>
      <c r="I1272" s="254" t="e">
        <v>#N/A</v>
      </c>
    </row>
    <row r="1273" ht="25.9" customHeight="1" spans="1:9">
      <c r="A1273" s="244">
        <v>2240402</v>
      </c>
      <c r="B1273" s="244" t="s">
        <v>73</v>
      </c>
      <c r="C1273" s="243"/>
      <c r="D1273" s="249"/>
      <c r="E1273" s="243">
        <f t="shared" si="20"/>
        <v>0</v>
      </c>
      <c r="I1273" s="254" t="e">
        <v>#N/A</v>
      </c>
    </row>
    <row r="1274" ht="25.9" customHeight="1" spans="1:9">
      <c r="A1274" s="244">
        <v>2240403</v>
      </c>
      <c r="B1274" s="244" t="s">
        <v>74</v>
      </c>
      <c r="C1274" s="243"/>
      <c r="D1274" s="249"/>
      <c r="E1274" s="243">
        <f t="shared" si="20"/>
        <v>0</v>
      </c>
      <c r="I1274" s="254" t="e">
        <v>#N/A</v>
      </c>
    </row>
    <row r="1275" ht="25.9" customHeight="1" spans="1:9">
      <c r="A1275" s="244">
        <v>2240404</v>
      </c>
      <c r="B1275" s="244" t="s">
        <v>1048</v>
      </c>
      <c r="C1275" s="243"/>
      <c r="D1275" s="249"/>
      <c r="E1275" s="243">
        <f t="shared" si="20"/>
        <v>0</v>
      </c>
      <c r="I1275" s="254" t="e">
        <v>#N/A</v>
      </c>
    </row>
    <row r="1276" ht="25.9" customHeight="1" spans="1:9">
      <c r="A1276" s="244">
        <v>2240405</v>
      </c>
      <c r="B1276" s="244" t="s">
        <v>1049</v>
      </c>
      <c r="C1276" s="243"/>
      <c r="D1276" s="249"/>
      <c r="E1276" s="243">
        <f t="shared" si="20"/>
        <v>0</v>
      </c>
      <c r="I1276" s="254" t="e">
        <v>#N/A</v>
      </c>
    </row>
    <row r="1277" ht="25.9" customHeight="1" spans="1:9">
      <c r="A1277" s="244">
        <v>2240450</v>
      </c>
      <c r="B1277" s="244" t="s">
        <v>81</v>
      </c>
      <c r="C1277" s="248">
        <v>21</v>
      </c>
      <c r="D1277" s="249">
        <v>0</v>
      </c>
      <c r="E1277" s="243">
        <f t="shared" si="20"/>
        <v>-21</v>
      </c>
      <c r="I1277" s="254" t="e">
        <v>#N/A</v>
      </c>
    </row>
    <row r="1278" ht="25.9" customHeight="1" spans="1:9">
      <c r="A1278" s="244">
        <v>2240499</v>
      </c>
      <c r="B1278" s="244" t="s">
        <v>1050</v>
      </c>
      <c r="C1278" s="243"/>
      <c r="D1278" s="249"/>
      <c r="E1278" s="243">
        <f t="shared" si="20"/>
        <v>0</v>
      </c>
      <c r="I1278" s="254" t="e">
        <v>#N/A</v>
      </c>
    </row>
    <row r="1279" ht="25.9" customHeight="1" spans="1:9">
      <c r="A1279" s="244">
        <v>22405</v>
      </c>
      <c r="B1279" s="245" t="s">
        <v>1051</v>
      </c>
      <c r="C1279" s="246">
        <f>SUM(C1280:C1291)</f>
        <v>0</v>
      </c>
      <c r="D1279" s="246"/>
      <c r="E1279" s="243">
        <f t="shared" si="20"/>
        <v>0</v>
      </c>
      <c r="I1279" s="254" t="e">
        <v>#N/A</v>
      </c>
    </row>
    <row r="1280" ht="25.9" customHeight="1" spans="1:9">
      <c r="A1280" s="244">
        <v>2240501</v>
      </c>
      <c r="B1280" s="244" t="s">
        <v>72</v>
      </c>
      <c r="C1280" s="243"/>
      <c r="D1280" s="249"/>
      <c r="E1280" s="243">
        <f t="shared" si="20"/>
        <v>0</v>
      </c>
      <c r="I1280" s="254" t="e">
        <v>#N/A</v>
      </c>
    </row>
    <row r="1281" ht="25.9" customHeight="1" spans="1:9">
      <c r="A1281" s="244">
        <v>2240502</v>
      </c>
      <c r="B1281" s="244" t="s">
        <v>73</v>
      </c>
      <c r="C1281" s="243"/>
      <c r="D1281" s="249"/>
      <c r="E1281" s="243">
        <f t="shared" si="20"/>
        <v>0</v>
      </c>
      <c r="I1281" s="254" t="e">
        <v>#N/A</v>
      </c>
    </row>
    <row r="1282" ht="25.9" customHeight="1" spans="1:9">
      <c r="A1282" s="244">
        <v>2240503</v>
      </c>
      <c r="B1282" s="244" t="s">
        <v>74</v>
      </c>
      <c r="C1282" s="243"/>
      <c r="D1282" s="249"/>
      <c r="E1282" s="243">
        <f t="shared" si="20"/>
        <v>0</v>
      </c>
      <c r="I1282" s="254" t="e">
        <v>#N/A</v>
      </c>
    </row>
    <row r="1283" ht="25.9" customHeight="1" spans="1:9">
      <c r="A1283" s="244">
        <v>2240504</v>
      </c>
      <c r="B1283" s="244" t="s">
        <v>1052</v>
      </c>
      <c r="C1283" s="243"/>
      <c r="D1283" s="249"/>
      <c r="E1283" s="243">
        <f t="shared" si="20"/>
        <v>0</v>
      </c>
      <c r="I1283" s="254" t="e">
        <v>#N/A</v>
      </c>
    </row>
    <row r="1284" ht="25.9" customHeight="1" spans="1:9">
      <c r="A1284" s="244">
        <v>2240505</v>
      </c>
      <c r="B1284" s="244" t="s">
        <v>1053</v>
      </c>
      <c r="C1284" s="243"/>
      <c r="D1284" s="249"/>
      <c r="E1284" s="243">
        <f t="shared" si="20"/>
        <v>0</v>
      </c>
      <c r="I1284" s="254" t="e">
        <v>#N/A</v>
      </c>
    </row>
    <row r="1285" ht="25.9" customHeight="1" spans="1:9">
      <c r="A1285" s="244">
        <v>2240506</v>
      </c>
      <c r="B1285" s="244" t="s">
        <v>1054</v>
      </c>
      <c r="C1285" s="243"/>
      <c r="D1285" s="249"/>
      <c r="E1285" s="243">
        <f t="shared" si="20"/>
        <v>0</v>
      </c>
      <c r="I1285" s="254" t="e">
        <v>#N/A</v>
      </c>
    </row>
    <row r="1286" ht="25.9" customHeight="1" spans="1:9">
      <c r="A1286" s="244">
        <v>2240507</v>
      </c>
      <c r="B1286" s="244" t="s">
        <v>1055</v>
      </c>
      <c r="C1286" s="243"/>
      <c r="D1286" s="249"/>
      <c r="E1286" s="243">
        <f t="shared" ref="E1286:E1323" si="21">D1286-C1286</f>
        <v>0</v>
      </c>
      <c r="I1286" s="254" t="e">
        <v>#N/A</v>
      </c>
    </row>
    <row r="1287" ht="25.9" customHeight="1" spans="1:9">
      <c r="A1287" s="244">
        <v>2240508</v>
      </c>
      <c r="B1287" s="244" t="s">
        <v>1056</v>
      </c>
      <c r="C1287" s="243"/>
      <c r="D1287" s="249"/>
      <c r="E1287" s="243">
        <f t="shared" si="21"/>
        <v>0</v>
      </c>
      <c r="I1287" s="254" t="e">
        <v>#N/A</v>
      </c>
    </row>
    <row r="1288" ht="25.9" customHeight="1" spans="1:9">
      <c r="A1288" s="244">
        <v>2240509</v>
      </c>
      <c r="B1288" s="244" t="s">
        <v>1057</v>
      </c>
      <c r="C1288" s="243"/>
      <c r="D1288" s="249"/>
      <c r="E1288" s="243">
        <f t="shared" si="21"/>
        <v>0</v>
      </c>
      <c r="I1288" s="254" t="e">
        <v>#N/A</v>
      </c>
    </row>
    <row r="1289" ht="25.9" customHeight="1" spans="1:9">
      <c r="A1289" s="244">
        <v>2240510</v>
      </c>
      <c r="B1289" s="244" t="s">
        <v>1058</v>
      </c>
      <c r="C1289" s="243"/>
      <c r="D1289" s="249"/>
      <c r="E1289" s="243">
        <f t="shared" si="21"/>
        <v>0</v>
      </c>
      <c r="I1289" s="254" t="e">
        <v>#N/A</v>
      </c>
    </row>
    <row r="1290" ht="25.9" customHeight="1" spans="1:9">
      <c r="A1290" s="244">
        <v>2240550</v>
      </c>
      <c r="B1290" s="244" t="s">
        <v>1059</v>
      </c>
      <c r="C1290" s="243"/>
      <c r="D1290" s="249"/>
      <c r="E1290" s="243">
        <f t="shared" si="21"/>
        <v>0</v>
      </c>
      <c r="I1290" s="254" t="e">
        <v>#N/A</v>
      </c>
    </row>
    <row r="1291" ht="25.9" customHeight="1" spans="1:9">
      <c r="A1291" s="244">
        <v>2240599</v>
      </c>
      <c r="B1291" s="244" t="s">
        <v>1060</v>
      </c>
      <c r="C1291" s="243"/>
      <c r="D1291" s="249"/>
      <c r="E1291" s="243">
        <f t="shared" si="21"/>
        <v>0</v>
      </c>
      <c r="I1291" s="254" t="e">
        <v>#N/A</v>
      </c>
    </row>
    <row r="1292" ht="25.9" customHeight="1" spans="1:9">
      <c r="A1292" s="244">
        <v>22406</v>
      </c>
      <c r="B1292" s="245" t="s">
        <v>1061</v>
      </c>
      <c r="C1292" s="246">
        <f>SUM(C1293:C1295)</f>
        <v>29</v>
      </c>
      <c r="D1292" s="246">
        <v>122</v>
      </c>
      <c r="E1292" s="243">
        <f t="shared" si="21"/>
        <v>93</v>
      </c>
      <c r="I1292" s="254" t="e">
        <v>#N/A</v>
      </c>
    </row>
    <row r="1293" ht="25.9" customHeight="1" spans="1:9">
      <c r="A1293" s="244">
        <v>2240601</v>
      </c>
      <c r="B1293" s="244" t="s">
        <v>1062</v>
      </c>
      <c r="C1293" s="248"/>
      <c r="D1293" s="249">
        <v>102</v>
      </c>
      <c r="E1293" s="243">
        <f t="shared" si="21"/>
        <v>102</v>
      </c>
      <c r="I1293" s="255">
        <v>0</v>
      </c>
    </row>
    <row r="1294" ht="25.9" customHeight="1" spans="1:9">
      <c r="A1294" s="244">
        <v>2240602</v>
      </c>
      <c r="B1294" s="244" t="s">
        <v>1063</v>
      </c>
      <c r="C1294" s="248">
        <v>14</v>
      </c>
      <c r="D1294" s="249">
        <v>9</v>
      </c>
      <c r="E1294" s="243">
        <f t="shared" si="21"/>
        <v>-5</v>
      </c>
      <c r="I1294" s="255">
        <v>13.83</v>
      </c>
    </row>
    <row r="1295" ht="25.9" customHeight="1" spans="1:9">
      <c r="A1295" s="244">
        <v>2240699</v>
      </c>
      <c r="B1295" s="244" t="s">
        <v>1064</v>
      </c>
      <c r="C1295" s="248">
        <v>15</v>
      </c>
      <c r="D1295" s="249">
        <v>11</v>
      </c>
      <c r="E1295" s="243">
        <f t="shared" si="21"/>
        <v>-4</v>
      </c>
      <c r="I1295" s="255">
        <v>14.82</v>
      </c>
    </row>
    <row r="1296" ht="25.9" customHeight="1" spans="1:9">
      <c r="A1296" s="244">
        <v>22407</v>
      </c>
      <c r="B1296" s="245" t="s">
        <v>1065</v>
      </c>
      <c r="C1296" s="246">
        <f>SUM(C1297:C1299)</f>
        <v>1</v>
      </c>
      <c r="D1296" s="246">
        <v>86</v>
      </c>
      <c r="E1296" s="243">
        <f t="shared" si="21"/>
        <v>85</v>
      </c>
      <c r="I1296" s="254" t="e">
        <v>#N/A</v>
      </c>
    </row>
    <row r="1297" ht="25.9" customHeight="1" spans="1:9">
      <c r="A1297" s="244">
        <v>2240703</v>
      </c>
      <c r="B1297" s="244" t="s">
        <v>1066</v>
      </c>
      <c r="C1297" s="248"/>
      <c r="D1297" s="249">
        <v>46</v>
      </c>
      <c r="E1297" s="243">
        <f t="shared" si="21"/>
        <v>46</v>
      </c>
      <c r="I1297" s="254" t="e">
        <v>#N/A</v>
      </c>
    </row>
    <row r="1298" ht="17" customHeight="1" spans="1:9">
      <c r="A1298" s="244">
        <v>2240704</v>
      </c>
      <c r="B1298" s="244" t="s">
        <v>1067</v>
      </c>
      <c r="C1298" s="243"/>
      <c r="D1298" s="249">
        <v>18</v>
      </c>
      <c r="E1298" s="243">
        <f t="shared" si="21"/>
        <v>18</v>
      </c>
      <c r="I1298" s="254" t="e">
        <v>#N/A</v>
      </c>
    </row>
    <row r="1299" ht="25.9" customHeight="1" spans="1:9">
      <c r="A1299" s="244">
        <v>2240799</v>
      </c>
      <c r="B1299" s="244" t="s">
        <v>1068</v>
      </c>
      <c r="C1299" s="248">
        <v>1</v>
      </c>
      <c r="D1299" s="249">
        <v>22</v>
      </c>
      <c r="E1299" s="243">
        <f t="shared" si="21"/>
        <v>21</v>
      </c>
      <c r="I1299" s="255">
        <v>1</v>
      </c>
    </row>
    <row r="1300" ht="25.9" customHeight="1" spans="1:9">
      <c r="A1300" s="244">
        <v>22499</v>
      </c>
      <c r="B1300" s="245" t="s">
        <v>1069</v>
      </c>
      <c r="C1300" s="246">
        <f>SUM(C1301)</f>
        <v>26</v>
      </c>
      <c r="D1300" s="246">
        <v>25</v>
      </c>
      <c r="E1300" s="243">
        <f t="shared" si="21"/>
        <v>-1</v>
      </c>
      <c r="I1300" s="254" t="e">
        <v>#N/A</v>
      </c>
    </row>
    <row r="1301" ht="25.9" customHeight="1" spans="1:9">
      <c r="A1301" s="244">
        <v>2249999</v>
      </c>
      <c r="B1301" s="244" t="s">
        <v>1070</v>
      </c>
      <c r="C1301" s="248">
        <v>26</v>
      </c>
      <c r="D1301" s="249">
        <v>25</v>
      </c>
      <c r="E1301" s="243">
        <f t="shared" si="21"/>
        <v>-1</v>
      </c>
      <c r="I1301" s="255">
        <v>26</v>
      </c>
    </row>
    <row r="1302" ht="25.9" customHeight="1" spans="1:9">
      <c r="A1302" s="244">
        <v>227</v>
      </c>
      <c r="B1302" s="245" t="s">
        <v>1071</v>
      </c>
      <c r="C1302" s="243">
        <v>2600</v>
      </c>
      <c r="D1302" s="249">
        <v>0</v>
      </c>
      <c r="E1302" s="243">
        <f t="shared" si="21"/>
        <v>-2600</v>
      </c>
      <c r="I1302" s="255"/>
    </row>
    <row r="1303" ht="25.9" customHeight="1" spans="1:9">
      <c r="A1303" s="244">
        <v>229</v>
      </c>
      <c r="B1303" s="245" t="s">
        <v>1072</v>
      </c>
      <c r="C1303" s="246">
        <f>C1304+C1306</f>
        <v>1000</v>
      </c>
      <c r="D1303" s="246">
        <v>0</v>
      </c>
      <c r="E1303" s="243">
        <f t="shared" si="21"/>
        <v>-1000</v>
      </c>
      <c r="I1303" s="254" t="e">
        <v>#N/A</v>
      </c>
    </row>
    <row r="1304" ht="25.9" customHeight="1" spans="1:9">
      <c r="A1304" s="244">
        <v>22902</v>
      </c>
      <c r="B1304" s="245" t="s">
        <v>1073</v>
      </c>
      <c r="C1304" s="246">
        <f>C1305</f>
        <v>1000</v>
      </c>
      <c r="D1304" s="246">
        <v>0</v>
      </c>
      <c r="E1304" s="243">
        <f t="shared" si="21"/>
        <v>-1000</v>
      </c>
      <c r="I1304" s="254"/>
    </row>
    <row r="1305" ht="25.9" customHeight="1" spans="1:9">
      <c r="A1305" s="244">
        <v>2290201</v>
      </c>
      <c r="B1305" s="244" t="s">
        <v>1074</v>
      </c>
      <c r="C1305" s="249">
        <v>1000</v>
      </c>
      <c r="D1305" s="246"/>
      <c r="E1305" s="243">
        <f t="shared" si="21"/>
        <v>-1000</v>
      </c>
      <c r="I1305" s="254"/>
    </row>
    <row r="1306" ht="25.9" customHeight="1" spans="1:9">
      <c r="A1306" s="244">
        <v>22999</v>
      </c>
      <c r="B1306" s="245" t="s">
        <v>936</v>
      </c>
      <c r="C1306" s="246"/>
      <c r="D1306" s="246"/>
      <c r="E1306" s="243">
        <f t="shared" si="21"/>
        <v>0</v>
      </c>
      <c r="I1306" s="254" t="e">
        <v>#N/A</v>
      </c>
    </row>
    <row r="1307" ht="25.9" customHeight="1" spans="1:9">
      <c r="A1307" s="244">
        <v>2299999</v>
      </c>
      <c r="B1307" s="244" t="s">
        <v>228</v>
      </c>
      <c r="C1307" s="248"/>
      <c r="D1307" s="249"/>
      <c r="E1307" s="243">
        <f t="shared" si="21"/>
        <v>0</v>
      </c>
      <c r="I1307" s="254" t="e">
        <v>#N/A</v>
      </c>
    </row>
    <row r="1308" ht="25.9" customHeight="1" spans="1:9">
      <c r="A1308" s="244">
        <v>232</v>
      </c>
      <c r="B1308" s="245" t="s">
        <v>1075</v>
      </c>
      <c r="C1308" s="246">
        <f>SUM(C1309,C1310,C1315)</f>
        <v>2300</v>
      </c>
      <c r="D1308" s="246">
        <v>2113</v>
      </c>
      <c r="E1308" s="243">
        <f t="shared" si="21"/>
        <v>-187</v>
      </c>
      <c r="I1308" s="254" t="e">
        <v>#N/A</v>
      </c>
    </row>
    <row r="1309" ht="25.9" customHeight="1" spans="1:9">
      <c r="A1309" s="244">
        <v>23201</v>
      </c>
      <c r="B1309" s="245" t="s">
        <v>1076</v>
      </c>
      <c r="C1309" s="243"/>
      <c r="D1309" s="249"/>
      <c r="E1309" s="243">
        <f t="shared" si="21"/>
        <v>0</v>
      </c>
      <c r="I1309" s="254" t="e">
        <v>#N/A</v>
      </c>
    </row>
    <row r="1310" ht="25.9" customHeight="1" spans="1:9">
      <c r="A1310" s="244">
        <v>23202</v>
      </c>
      <c r="B1310" s="245" t="s">
        <v>1077</v>
      </c>
      <c r="C1310" s="246"/>
      <c r="D1310" s="246"/>
      <c r="E1310" s="243">
        <f t="shared" si="21"/>
        <v>0</v>
      </c>
      <c r="I1310" s="254" t="e">
        <v>#N/A</v>
      </c>
    </row>
    <row r="1311" ht="25.9" customHeight="1" spans="1:9">
      <c r="A1311" s="244">
        <v>2320201</v>
      </c>
      <c r="B1311" s="244" t="s">
        <v>1078</v>
      </c>
      <c r="C1311" s="243"/>
      <c r="D1311" s="249"/>
      <c r="E1311" s="243">
        <f t="shared" si="21"/>
        <v>0</v>
      </c>
      <c r="I1311" s="254" t="e">
        <v>#N/A</v>
      </c>
    </row>
    <row r="1312" ht="25.9" customHeight="1" spans="1:9">
      <c r="A1312" s="244">
        <v>2320202</v>
      </c>
      <c r="B1312" s="244" t="s">
        <v>1079</v>
      </c>
      <c r="C1312" s="243"/>
      <c r="D1312" s="249"/>
      <c r="E1312" s="243">
        <f t="shared" si="21"/>
        <v>0</v>
      </c>
      <c r="I1312" s="254" t="e">
        <v>#N/A</v>
      </c>
    </row>
    <row r="1313" ht="25.9" customHeight="1" spans="1:9">
      <c r="A1313" s="244">
        <v>2320203</v>
      </c>
      <c r="B1313" s="244" t="s">
        <v>1080</v>
      </c>
      <c r="C1313" s="243"/>
      <c r="D1313" s="249"/>
      <c r="E1313" s="243">
        <f t="shared" si="21"/>
        <v>0</v>
      </c>
      <c r="I1313" s="254" t="e">
        <v>#N/A</v>
      </c>
    </row>
    <row r="1314" ht="25.9" customHeight="1" spans="1:9">
      <c r="A1314" s="244">
        <v>2320299</v>
      </c>
      <c r="B1314" s="244" t="s">
        <v>1081</v>
      </c>
      <c r="C1314" s="243"/>
      <c r="D1314" s="249"/>
      <c r="E1314" s="243">
        <f t="shared" si="21"/>
        <v>0</v>
      </c>
      <c r="I1314" s="254" t="e">
        <v>#N/A</v>
      </c>
    </row>
    <row r="1315" ht="25.9" customHeight="1" spans="1:9">
      <c r="A1315" s="244">
        <v>23203</v>
      </c>
      <c r="B1315" s="245" t="s">
        <v>1082</v>
      </c>
      <c r="C1315" s="246">
        <f>SUM(C1316:C1319)</f>
        <v>2300</v>
      </c>
      <c r="D1315" s="246">
        <v>2113</v>
      </c>
      <c r="E1315" s="243">
        <f t="shared" si="21"/>
        <v>-187</v>
      </c>
      <c r="I1315" s="254" t="e">
        <v>#N/A</v>
      </c>
    </row>
    <row r="1316" ht="25.9" customHeight="1" spans="1:9">
      <c r="A1316" s="244">
        <v>2320301</v>
      </c>
      <c r="B1316" s="244" t="s">
        <v>1083</v>
      </c>
      <c r="C1316" s="248">
        <v>2300</v>
      </c>
      <c r="D1316" s="249">
        <v>2113</v>
      </c>
      <c r="E1316" s="243">
        <f t="shared" si="21"/>
        <v>-187</v>
      </c>
      <c r="I1316" s="255">
        <v>2300</v>
      </c>
    </row>
    <row r="1317" ht="25.9" customHeight="1" spans="1:9">
      <c r="A1317" s="244">
        <v>2320302</v>
      </c>
      <c r="B1317" s="244" t="s">
        <v>1084</v>
      </c>
      <c r="C1317" s="243"/>
      <c r="D1317" s="249"/>
      <c r="E1317" s="243">
        <f t="shared" si="21"/>
        <v>0</v>
      </c>
      <c r="I1317" s="254" t="e">
        <v>#N/A</v>
      </c>
    </row>
    <row r="1318" ht="25.9" customHeight="1" spans="1:9">
      <c r="A1318" s="244">
        <v>2320303</v>
      </c>
      <c r="B1318" s="244" t="s">
        <v>1085</v>
      </c>
      <c r="C1318" s="243"/>
      <c r="D1318" s="249"/>
      <c r="E1318" s="243">
        <f t="shared" si="21"/>
        <v>0</v>
      </c>
      <c r="I1318" s="254" t="e">
        <v>#N/A</v>
      </c>
    </row>
    <row r="1319" ht="25.9" customHeight="1" spans="1:9">
      <c r="A1319" s="244">
        <v>2320399</v>
      </c>
      <c r="B1319" s="244" t="s">
        <v>1086</v>
      </c>
      <c r="C1319" s="243"/>
      <c r="D1319" s="249"/>
      <c r="E1319" s="243">
        <f t="shared" si="21"/>
        <v>0</v>
      </c>
      <c r="I1319" s="254" t="e">
        <v>#N/A</v>
      </c>
    </row>
    <row r="1320" ht="25.9" customHeight="1" spans="1:9">
      <c r="A1320" s="244">
        <v>233</v>
      </c>
      <c r="B1320" s="245" t="s">
        <v>1087</v>
      </c>
      <c r="C1320" s="246">
        <f>SUM(C1321:C1323)</f>
        <v>40</v>
      </c>
      <c r="D1320" s="246">
        <v>1</v>
      </c>
      <c r="E1320" s="243">
        <f t="shared" si="21"/>
        <v>-39</v>
      </c>
      <c r="I1320" s="254" t="e">
        <v>#N/A</v>
      </c>
    </row>
    <row r="1321" ht="25.9" customHeight="1" spans="1:9">
      <c r="A1321" s="244">
        <v>23301</v>
      </c>
      <c r="B1321" s="245" t="s">
        <v>1088</v>
      </c>
      <c r="C1321" s="243"/>
      <c r="D1321" s="250"/>
      <c r="E1321" s="243">
        <f t="shared" si="21"/>
        <v>0</v>
      </c>
      <c r="I1321" s="254" t="e">
        <v>#N/A</v>
      </c>
    </row>
    <row r="1322" ht="25.9" customHeight="1" spans="1:9">
      <c r="A1322" s="244">
        <v>23302</v>
      </c>
      <c r="B1322" s="245" t="s">
        <v>1089</v>
      </c>
      <c r="C1322" s="243"/>
      <c r="D1322" s="249"/>
      <c r="E1322" s="243">
        <f t="shared" si="21"/>
        <v>0</v>
      </c>
      <c r="I1322" s="254" t="e">
        <v>#N/A</v>
      </c>
    </row>
    <row r="1323" s="225" customFormat="1" ht="25.9" customHeight="1" spans="1:16383">
      <c r="A1323" s="244">
        <v>23303</v>
      </c>
      <c r="B1323" s="245" t="s">
        <v>1090</v>
      </c>
      <c r="C1323" s="248">
        <v>40</v>
      </c>
      <c r="D1323" s="249">
        <v>1</v>
      </c>
      <c r="E1323" s="243">
        <f t="shared" si="21"/>
        <v>-39</v>
      </c>
      <c r="F1323" s="258"/>
      <c r="G1323" s="258"/>
      <c r="H1323" s="258"/>
      <c r="I1323" s="261" t="e">
        <v>#N/A</v>
      </c>
      <c r="J1323" s="258"/>
      <c r="K1323" s="258"/>
      <c r="L1323" s="258"/>
      <c r="M1323" s="258"/>
      <c r="N1323" s="258"/>
      <c r="O1323" s="258"/>
      <c r="P1323" s="258"/>
      <c r="Q1323" s="258"/>
      <c r="R1323" s="258"/>
      <c r="S1323" s="258"/>
      <c r="T1323" s="258"/>
      <c r="U1323" s="258"/>
      <c r="V1323" s="258"/>
      <c r="W1323" s="258"/>
      <c r="X1323" s="258"/>
      <c r="Y1323" s="258"/>
      <c r="Z1323" s="258"/>
      <c r="AA1323" s="258"/>
      <c r="AB1323" s="258"/>
      <c r="AC1323" s="258"/>
      <c r="AD1323" s="258"/>
      <c r="AE1323" s="258"/>
      <c r="AF1323" s="258"/>
      <c r="AG1323" s="258"/>
      <c r="AH1323" s="258"/>
      <c r="AI1323" s="258"/>
      <c r="AJ1323" s="258"/>
      <c r="AK1323" s="258"/>
      <c r="AL1323" s="258"/>
      <c r="AM1323" s="258"/>
      <c r="AN1323" s="258"/>
      <c r="AO1323" s="258"/>
      <c r="AP1323" s="258"/>
      <c r="AQ1323" s="258"/>
      <c r="AR1323" s="258"/>
      <c r="AS1323" s="258"/>
      <c r="AT1323" s="258"/>
      <c r="AU1323" s="258"/>
      <c r="AV1323" s="258"/>
      <c r="AW1323" s="258"/>
      <c r="AX1323" s="258"/>
      <c r="AY1323" s="258"/>
      <c r="AZ1323" s="258"/>
      <c r="BA1323" s="258"/>
      <c r="BB1323" s="258"/>
      <c r="BC1323" s="258"/>
      <c r="BD1323" s="258"/>
      <c r="BE1323" s="258"/>
      <c r="BF1323" s="258"/>
      <c r="BG1323" s="258"/>
      <c r="BH1323" s="258"/>
      <c r="BI1323" s="258"/>
      <c r="BJ1323" s="258"/>
      <c r="BK1323" s="258"/>
      <c r="BL1323" s="258"/>
      <c r="BM1323" s="258"/>
      <c r="BN1323" s="258"/>
      <c r="BO1323" s="258"/>
      <c r="BP1323" s="258"/>
      <c r="BQ1323" s="258"/>
      <c r="BR1323" s="258"/>
      <c r="BS1323" s="258"/>
      <c r="BT1323" s="258"/>
      <c r="BU1323" s="258"/>
      <c r="BV1323" s="258"/>
      <c r="BW1323" s="258"/>
      <c r="BX1323" s="258"/>
      <c r="BY1323" s="258"/>
      <c r="BZ1323" s="258"/>
      <c r="CA1323" s="258"/>
      <c r="CB1323" s="258"/>
      <c r="CC1323" s="258"/>
      <c r="CD1323" s="258"/>
      <c r="CE1323" s="258"/>
      <c r="CF1323" s="258"/>
      <c r="CG1323" s="258"/>
      <c r="CH1323" s="258"/>
      <c r="CI1323" s="258"/>
      <c r="CJ1323" s="258"/>
      <c r="CK1323" s="258"/>
      <c r="CL1323" s="258"/>
      <c r="CM1323" s="258"/>
      <c r="CN1323" s="258"/>
      <c r="CO1323" s="258"/>
      <c r="CP1323" s="258"/>
      <c r="CQ1323" s="258"/>
      <c r="CR1323" s="258"/>
      <c r="CS1323" s="258"/>
      <c r="CT1323" s="258"/>
      <c r="CU1323" s="258"/>
      <c r="CV1323" s="258"/>
      <c r="CW1323" s="258"/>
      <c r="CX1323" s="258"/>
      <c r="CY1323" s="258"/>
      <c r="CZ1323" s="258"/>
      <c r="DA1323" s="258"/>
      <c r="DB1323" s="258"/>
      <c r="DC1323" s="258"/>
      <c r="DD1323" s="258"/>
      <c r="DE1323" s="258"/>
      <c r="DF1323" s="258"/>
      <c r="DG1323" s="258"/>
      <c r="DH1323" s="258"/>
      <c r="DI1323" s="258"/>
      <c r="DJ1323" s="258"/>
      <c r="DK1323" s="258"/>
      <c r="DL1323" s="258"/>
      <c r="DM1323" s="258"/>
      <c r="DN1323" s="258"/>
      <c r="DO1323" s="258"/>
      <c r="DP1323" s="258"/>
      <c r="DQ1323" s="258"/>
      <c r="DR1323" s="258"/>
      <c r="DS1323" s="258"/>
      <c r="DT1323" s="258"/>
      <c r="DU1323" s="258"/>
      <c r="DV1323" s="258"/>
      <c r="DW1323" s="258"/>
      <c r="DX1323" s="258"/>
      <c r="DY1323" s="258"/>
      <c r="DZ1323" s="258"/>
      <c r="EA1323" s="258"/>
      <c r="EB1323" s="258"/>
      <c r="EC1323" s="258"/>
      <c r="ED1323" s="258"/>
      <c r="EE1323" s="258"/>
      <c r="EF1323" s="258"/>
      <c r="EG1323" s="258"/>
      <c r="EH1323" s="258"/>
      <c r="EI1323" s="258"/>
      <c r="EJ1323" s="258"/>
      <c r="EK1323" s="258"/>
      <c r="EL1323" s="258"/>
      <c r="EM1323" s="258"/>
      <c r="EN1323" s="258"/>
      <c r="EO1323" s="258"/>
      <c r="EP1323" s="258"/>
      <c r="EQ1323" s="258"/>
      <c r="ER1323" s="258"/>
      <c r="ES1323" s="258"/>
      <c r="ET1323" s="258"/>
      <c r="EU1323" s="258"/>
      <c r="EV1323" s="258"/>
      <c r="EW1323" s="258"/>
      <c r="EX1323" s="258"/>
      <c r="EY1323" s="258"/>
      <c r="EZ1323" s="258"/>
      <c r="FA1323" s="258"/>
      <c r="FB1323" s="258"/>
      <c r="FC1323" s="258"/>
      <c r="FD1323" s="258"/>
      <c r="FE1323" s="258"/>
      <c r="FF1323" s="258"/>
      <c r="FG1323" s="258"/>
      <c r="FH1323" s="258"/>
      <c r="FI1323" s="258"/>
      <c r="FJ1323" s="258"/>
      <c r="FK1323" s="258"/>
      <c r="FL1323" s="258"/>
      <c r="FM1323" s="258"/>
      <c r="FN1323" s="258"/>
      <c r="FO1323" s="258"/>
      <c r="FP1323" s="258"/>
      <c r="FQ1323" s="258"/>
      <c r="FR1323" s="258"/>
      <c r="FS1323" s="258"/>
      <c r="FT1323" s="258"/>
      <c r="FU1323" s="258"/>
      <c r="FV1323" s="258"/>
      <c r="FW1323" s="258"/>
      <c r="FX1323" s="258"/>
      <c r="FY1323" s="258"/>
      <c r="FZ1323" s="258"/>
      <c r="GA1323" s="258"/>
      <c r="GB1323" s="258"/>
      <c r="GC1323" s="258"/>
      <c r="GD1323" s="258"/>
      <c r="GE1323" s="258"/>
      <c r="GF1323" s="258"/>
      <c r="GG1323" s="258"/>
      <c r="GH1323" s="258"/>
      <c r="GI1323" s="258"/>
      <c r="GJ1323" s="258"/>
      <c r="GK1323" s="258"/>
      <c r="GL1323" s="258"/>
      <c r="GM1323" s="258"/>
      <c r="GN1323" s="258"/>
      <c r="GO1323" s="258"/>
      <c r="GP1323" s="258"/>
      <c r="GQ1323" s="258"/>
      <c r="GR1323" s="258"/>
      <c r="GS1323" s="258"/>
      <c r="GT1323" s="258"/>
      <c r="GU1323" s="258"/>
      <c r="GV1323" s="258"/>
      <c r="GW1323" s="258"/>
      <c r="GX1323" s="258"/>
      <c r="GY1323" s="258"/>
      <c r="GZ1323" s="258"/>
      <c r="HA1323" s="258"/>
      <c r="HB1323" s="258"/>
      <c r="HC1323" s="258"/>
      <c r="HD1323" s="258"/>
      <c r="HE1323" s="258"/>
      <c r="HF1323" s="258"/>
      <c r="HG1323" s="258"/>
      <c r="HH1323" s="258"/>
      <c r="HI1323" s="258"/>
      <c r="HJ1323" s="258"/>
      <c r="HK1323" s="258"/>
      <c r="HL1323" s="258"/>
      <c r="HM1323" s="258"/>
      <c r="HN1323" s="258"/>
      <c r="HO1323" s="258"/>
      <c r="HP1323" s="258"/>
      <c r="HQ1323" s="258"/>
      <c r="HR1323" s="258"/>
      <c r="HS1323" s="258"/>
      <c r="HT1323" s="258"/>
      <c r="HU1323" s="258"/>
      <c r="HV1323" s="258"/>
      <c r="HW1323" s="258"/>
      <c r="HX1323" s="258"/>
      <c r="HY1323" s="258"/>
      <c r="HZ1323" s="258"/>
      <c r="IA1323" s="258"/>
      <c r="IB1323" s="258"/>
      <c r="IC1323" s="258"/>
      <c r="ID1323" s="258"/>
      <c r="IE1323" s="258"/>
      <c r="IF1323" s="258"/>
      <c r="IG1323" s="258"/>
      <c r="IH1323" s="258"/>
      <c r="II1323" s="258"/>
      <c r="IJ1323" s="258"/>
      <c r="IK1323" s="258"/>
      <c r="IL1323" s="258"/>
      <c r="IM1323" s="258"/>
      <c r="IN1323" s="258"/>
      <c r="IO1323" s="258"/>
      <c r="IP1323" s="263"/>
      <c r="IQ1323" s="263"/>
      <c r="IR1323" s="263"/>
      <c r="IS1323" s="263"/>
      <c r="IT1323" s="263"/>
      <c r="IU1323" s="263"/>
      <c r="IV1323" s="263"/>
      <c r="IW1323" s="263"/>
      <c r="IX1323" s="263"/>
      <c r="IY1323" s="263"/>
      <c r="IZ1323" s="263"/>
      <c r="JA1323" s="263"/>
      <c r="JB1323" s="263"/>
      <c r="JC1323" s="263"/>
      <c r="JD1323" s="263"/>
      <c r="JE1323" s="263"/>
      <c r="JF1323" s="263"/>
      <c r="JG1323" s="263"/>
      <c r="JH1323" s="263"/>
      <c r="JI1323" s="263"/>
      <c r="JJ1323" s="263"/>
      <c r="JK1323" s="263"/>
      <c r="JL1323" s="263"/>
      <c r="JM1323" s="263"/>
      <c r="JN1323" s="263"/>
      <c r="JO1323" s="263"/>
      <c r="JP1323" s="263"/>
      <c r="JQ1323" s="263"/>
      <c r="JR1323" s="263"/>
      <c r="JS1323" s="263"/>
      <c r="JT1323" s="263"/>
      <c r="JU1323" s="263"/>
      <c r="JV1323" s="263"/>
      <c r="JW1323" s="263"/>
      <c r="JX1323" s="263"/>
      <c r="JY1323" s="263"/>
      <c r="JZ1323" s="263"/>
      <c r="KA1323" s="263"/>
      <c r="KB1323" s="263"/>
      <c r="KC1323" s="263"/>
      <c r="KD1323" s="263"/>
      <c r="KE1323" s="263"/>
      <c r="KF1323" s="263"/>
      <c r="KG1323" s="263"/>
      <c r="KH1323" s="263"/>
      <c r="KI1323" s="263"/>
      <c r="KJ1323" s="263"/>
      <c r="KK1323" s="263"/>
      <c r="KL1323" s="263"/>
      <c r="KM1323" s="263"/>
      <c r="KN1323" s="263"/>
      <c r="KO1323" s="263"/>
      <c r="KP1323" s="263"/>
      <c r="KQ1323" s="263"/>
      <c r="KR1323" s="263"/>
      <c r="KS1323" s="263"/>
      <c r="KT1323" s="263"/>
      <c r="KU1323" s="263"/>
      <c r="KV1323" s="263"/>
      <c r="KW1323" s="263"/>
      <c r="KX1323" s="263"/>
      <c r="KY1323" s="263"/>
      <c r="KZ1323" s="263"/>
      <c r="LA1323" s="263"/>
      <c r="LB1323" s="263"/>
      <c r="LC1323" s="263"/>
      <c r="LD1323" s="263"/>
      <c r="LE1323" s="263"/>
      <c r="LF1323" s="263"/>
      <c r="LG1323" s="263"/>
      <c r="LH1323" s="263"/>
      <c r="LI1323" s="263"/>
      <c r="LJ1323" s="263"/>
      <c r="LK1323" s="263"/>
      <c r="LL1323" s="263"/>
      <c r="LM1323" s="263"/>
      <c r="LN1323" s="263"/>
      <c r="LO1323" s="263"/>
      <c r="LP1323" s="263"/>
      <c r="LQ1323" s="263"/>
      <c r="LR1323" s="263"/>
      <c r="LS1323" s="263"/>
      <c r="LT1323" s="263"/>
      <c r="LU1323" s="263"/>
      <c r="LV1323" s="263"/>
      <c r="LW1323" s="263"/>
      <c r="LX1323" s="263"/>
      <c r="LY1323" s="263"/>
      <c r="LZ1323" s="263"/>
      <c r="MA1323" s="263"/>
      <c r="MB1323" s="263"/>
      <c r="MC1323" s="263"/>
      <c r="MD1323" s="263"/>
      <c r="ME1323" s="263"/>
      <c r="MF1323" s="263"/>
      <c r="MG1323" s="263"/>
      <c r="MH1323" s="263"/>
      <c r="MI1323" s="263"/>
      <c r="MJ1323" s="263"/>
      <c r="MK1323" s="263"/>
      <c r="ML1323" s="263"/>
      <c r="MM1323" s="263"/>
      <c r="MN1323" s="263"/>
      <c r="MO1323" s="263"/>
      <c r="MP1323" s="263"/>
      <c r="MQ1323" s="263"/>
      <c r="MR1323" s="263"/>
      <c r="MS1323" s="263"/>
      <c r="MT1323" s="263"/>
      <c r="MU1323" s="263"/>
      <c r="MV1323" s="263"/>
      <c r="MW1323" s="263"/>
      <c r="MX1323" s="263"/>
      <c r="MY1323" s="263"/>
      <c r="MZ1323" s="263"/>
      <c r="NA1323" s="263"/>
      <c r="NB1323" s="263"/>
      <c r="NC1323" s="263"/>
      <c r="ND1323" s="263"/>
      <c r="NE1323" s="263"/>
      <c r="NF1323" s="263"/>
      <c r="NG1323" s="263"/>
      <c r="NH1323" s="263"/>
      <c r="NI1323" s="263"/>
      <c r="NJ1323" s="263"/>
      <c r="NK1323" s="263"/>
      <c r="NL1323" s="263"/>
      <c r="NM1323" s="263"/>
      <c r="NN1323" s="263"/>
      <c r="NO1323" s="263"/>
      <c r="NP1323" s="263"/>
      <c r="NQ1323" s="263"/>
      <c r="NR1323" s="263"/>
      <c r="NS1323" s="263"/>
      <c r="NT1323" s="263"/>
      <c r="NU1323" s="263"/>
      <c r="NV1323" s="263"/>
      <c r="NW1323" s="263"/>
      <c r="NX1323" s="263"/>
      <c r="NY1323" s="263"/>
      <c r="NZ1323" s="263"/>
      <c r="OA1323" s="263"/>
      <c r="OB1323" s="263"/>
      <c r="OC1323" s="263"/>
      <c r="OD1323" s="263"/>
      <c r="OE1323" s="263"/>
      <c r="OF1323" s="263"/>
      <c r="OG1323" s="263"/>
      <c r="OH1323" s="263"/>
      <c r="OI1323" s="263"/>
      <c r="OJ1323" s="263"/>
      <c r="OK1323" s="263"/>
      <c r="OL1323" s="263"/>
      <c r="OM1323" s="263"/>
      <c r="ON1323" s="263"/>
      <c r="OO1323" s="263"/>
      <c r="OP1323" s="263"/>
      <c r="OQ1323" s="263"/>
      <c r="OR1323" s="263"/>
      <c r="OS1323" s="263"/>
      <c r="OT1323" s="263"/>
      <c r="OU1323" s="263"/>
      <c r="OV1323" s="263"/>
      <c r="OW1323" s="263"/>
      <c r="OX1323" s="263"/>
      <c r="OY1323" s="263"/>
      <c r="OZ1323" s="263"/>
      <c r="PA1323" s="263"/>
      <c r="PB1323" s="263"/>
      <c r="PC1323" s="263"/>
      <c r="PD1323" s="263"/>
      <c r="PE1323" s="263"/>
      <c r="PF1323" s="263"/>
      <c r="PG1323" s="263"/>
      <c r="PH1323" s="263"/>
      <c r="PI1323" s="263"/>
      <c r="PJ1323" s="263"/>
      <c r="PK1323" s="263"/>
      <c r="PL1323" s="263"/>
      <c r="PM1323" s="263"/>
      <c r="PN1323" s="263"/>
      <c r="PO1323" s="263"/>
      <c r="PP1323" s="263"/>
      <c r="PQ1323" s="263"/>
      <c r="PR1323" s="263"/>
      <c r="PS1323" s="263"/>
      <c r="PT1323" s="263"/>
      <c r="PU1323" s="263"/>
      <c r="PV1323" s="263"/>
      <c r="PW1323" s="263"/>
      <c r="PX1323" s="263"/>
      <c r="PY1323" s="263"/>
      <c r="PZ1323" s="263"/>
      <c r="QA1323" s="263"/>
      <c r="QB1323" s="263"/>
      <c r="QC1323" s="263"/>
      <c r="QD1323" s="263"/>
      <c r="QE1323" s="263"/>
      <c r="QF1323" s="263"/>
      <c r="QG1323" s="263"/>
      <c r="QH1323" s="263"/>
      <c r="QI1323" s="263"/>
      <c r="QJ1323" s="263"/>
      <c r="QK1323" s="263"/>
      <c r="QL1323" s="263"/>
      <c r="QM1323" s="263"/>
      <c r="QN1323" s="263"/>
      <c r="QO1323" s="263"/>
      <c r="QP1323" s="263"/>
      <c r="QQ1323" s="263"/>
      <c r="QR1323" s="263"/>
      <c r="QS1323" s="263"/>
      <c r="QT1323" s="263"/>
      <c r="QU1323" s="263"/>
      <c r="QV1323" s="263"/>
      <c r="QW1323" s="263"/>
      <c r="QX1323" s="263"/>
      <c r="QY1323" s="263"/>
      <c r="QZ1323" s="263"/>
      <c r="RA1323" s="263"/>
      <c r="RB1323" s="263"/>
      <c r="RC1323" s="263"/>
      <c r="RD1323" s="263"/>
      <c r="RE1323" s="263"/>
      <c r="RF1323" s="263"/>
      <c r="RG1323" s="263"/>
      <c r="RH1323" s="263"/>
      <c r="RI1323" s="263"/>
      <c r="RJ1323" s="263"/>
      <c r="RK1323" s="263"/>
      <c r="RL1323" s="263"/>
      <c r="RM1323" s="263"/>
      <c r="RN1323" s="263"/>
      <c r="RO1323" s="263"/>
      <c r="RP1323" s="263"/>
      <c r="RQ1323" s="263"/>
      <c r="RR1323" s="263"/>
      <c r="RS1323" s="263"/>
      <c r="RT1323" s="263"/>
      <c r="RU1323" s="263"/>
      <c r="RV1323" s="263"/>
      <c r="RW1323" s="263"/>
      <c r="RX1323" s="263"/>
      <c r="RY1323" s="263"/>
      <c r="RZ1323" s="263"/>
      <c r="SA1323" s="263"/>
      <c r="SB1323" s="263"/>
      <c r="SC1323" s="263"/>
      <c r="SD1323" s="263"/>
      <c r="SE1323" s="263"/>
      <c r="SF1323" s="263"/>
      <c r="SG1323" s="263"/>
      <c r="SH1323" s="263"/>
      <c r="SI1323" s="263"/>
      <c r="SJ1323" s="263"/>
      <c r="SK1323" s="263"/>
      <c r="SL1323" s="263"/>
      <c r="SM1323" s="263"/>
      <c r="SN1323" s="263"/>
      <c r="SO1323" s="263"/>
      <c r="SP1323" s="263"/>
      <c r="SQ1323" s="263"/>
      <c r="SR1323" s="263"/>
      <c r="SS1323" s="263"/>
      <c r="ST1323" s="263"/>
      <c r="SU1323" s="263"/>
      <c r="SV1323" s="263"/>
      <c r="SW1323" s="263"/>
      <c r="SX1323" s="263"/>
      <c r="SY1323" s="263"/>
      <c r="SZ1323" s="263"/>
      <c r="TA1323" s="263"/>
      <c r="TB1323" s="263"/>
      <c r="TC1323" s="263"/>
      <c r="TD1323" s="263"/>
      <c r="TE1323" s="263"/>
      <c r="TF1323" s="263"/>
      <c r="TG1323" s="263"/>
      <c r="TH1323" s="263"/>
      <c r="TI1323" s="263"/>
      <c r="TJ1323" s="263"/>
      <c r="TK1323" s="263"/>
      <c r="TL1323" s="263"/>
      <c r="TM1323" s="263"/>
      <c r="TN1323" s="263"/>
      <c r="TO1323" s="263"/>
      <c r="TP1323" s="263"/>
      <c r="TQ1323" s="263"/>
      <c r="TR1323" s="263"/>
      <c r="TS1323" s="263"/>
      <c r="TT1323" s="263"/>
      <c r="TU1323" s="263"/>
      <c r="TV1323" s="263"/>
      <c r="TW1323" s="263"/>
      <c r="TX1323" s="263"/>
      <c r="TY1323" s="263"/>
      <c r="TZ1323" s="263"/>
      <c r="UA1323" s="263"/>
      <c r="UB1323" s="263"/>
      <c r="UC1323" s="263"/>
      <c r="UD1323" s="263"/>
      <c r="UE1323" s="263"/>
      <c r="UF1323" s="263"/>
      <c r="UG1323" s="263"/>
      <c r="UH1323" s="263"/>
      <c r="UI1323" s="263"/>
      <c r="UJ1323" s="263"/>
      <c r="UK1323" s="263"/>
      <c r="UL1323" s="263"/>
      <c r="UM1323" s="263"/>
      <c r="UN1323" s="263"/>
      <c r="UO1323" s="263"/>
      <c r="UP1323" s="263"/>
      <c r="UQ1323" s="263"/>
      <c r="UR1323" s="263"/>
      <c r="US1323" s="263"/>
      <c r="UT1323" s="263"/>
      <c r="UU1323" s="263"/>
      <c r="UV1323" s="263"/>
      <c r="UW1323" s="263"/>
      <c r="UX1323" s="263"/>
      <c r="UY1323" s="263"/>
      <c r="UZ1323" s="263"/>
      <c r="VA1323" s="263"/>
      <c r="VB1323" s="263"/>
      <c r="VC1323" s="263"/>
      <c r="VD1323" s="263"/>
      <c r="VE1323" s="263"/>
      <c r="VF1323" s="263"/>
      <c r="VG1323" s="263"/>
      <c r="VH1323" s="263"/>
      <c r="VI1323" s="263"/>
      <c r="VJ1323" s="263"/>
      <c r="VK1323" s="263"/>
      <c r="VL1323" s="263"/>
      <c r="VM1323" s="263"/>
      <c r="VN1323" s="263"/>
      <c r="VO1323" s="263"/>
      <c r="VP1323" s="263"/>
      <c r="VQ1323" s="263"/>
      <c r="VR1323" s="263"/>
      <c r="VS1323" s="263"/>
      <c r="VT1323" s="263"/>
      <c r="VU1323" s="263"/>
      <c r="VV1323" s="263"/>
      <c r="VW1323" s="263"/>
      <c r="VX1323" s="263"/>
      <c r="VY1323" s="263"/>
      <c r="VZ1323" s="263"/>
      <c r="WA1323" s="263"/>
      <c r="WB1323" s="263"/>
      <c r="WC1323" s="263"/>
      <c r="WD1323" s="263"/>
      <c r="WE1323" s="263"/>
      <c r="WF1323" s="263"/>
      <c r="WG1323" s="263"/>
      <c r="WH1323" s="263"/>
      <c r="WI1323" s="263"/>
      <c r="WJ1323" s="263"/>
      <c r="WK1323" s="263"/>
      <c r="WL1323" s="263"/>
      <c r="WM1323" s="263"/>
      <c r="WN1323" s="263"/>
      <c r="WO1323" s="263"/>
      <c r="WP1323" s="263"/>
      <c r="WQ1323" s="263"/>
      <c r="WR1323" s="263"/>
      <c r="WS1323" s="263"/>
      <c r="WT1323" s="263"/>
      <c r="WU1323" s="263"/>
      <c r="WV1323" s="263"/>
      <c r="WW1323" s="263"/>
      <c r="WX1323" s="263"/>
      <c r="WY1323" s="263"/>
      <c r="WZ1323" s="263"/>
      <c r="XA1323" s="263"/>
      <c r="XB1323" s="263"/>
      <c r="XC1323" s="263"/>
      <c r="XD1323" s="263"/>
      <c r="XE1323" s="263"/>
      <c r="XF1323" s="263"/>
      <c r="XG1323" s="263"/>
      <c r="XH1323" s="263"/>
      <c r="XI1323" s="263"/>
      <c r="XJ1323" s="263"/>
      <c r="XK1323" s="263"/>
      <c r="XL1323" s="263"/>
      <c r="XM1323" s="263"/>
      <c r="XN1323" s="263"/>
      <c r="XO1323" s="263"/>
      <c r="XP1323" s="263"/>
      <c r="XQ1323" s="263"/>
      <c r="XR1323" s="263"/>
      <c r="XS1323" s="263"/>
      <c r="XT1323" s="263"/>
      <c r="XU1323" s="263"/>
      <c r="XV1323" s="263"/>
      <c r="XW1323" s="263"/>
      <c r="XX1323" s="263"/>
      <c r="XY1323" s="263"/>
      <c r="XZ1323" s="263"/>
      <c r="YA1323" s="263"/>
      <c r="YB1323" s="263"/>
      <c r="YC1323" s="263"/>
      <c r="YD1323" s="263"/>
      <c r="YE1323" s="263"/>
      <c r="YF1323" s="263"/>
      <c r="YG1323" s="263"/>
      <c r="YH1323" s="263"/>
      <c r="YI1323" s="263"/>
      <c r="YJ1323" s="263"/>
      <c r="YK1323" s="263"/>
      <c r="YL1323" s="263"/>
      <c r="YM1323" s="263"/>
      <c r="YN1323" s="263"/>
      <c r="YO1323" s="263"/>
      <c r="YP1323" s="263"/>
      <c r="YQ1323" s="263"/>
      <c r="YR1323" s="263"/>
      <c r="YS1323" s="263"/>
      <c r="YT1323" s="263"/>
      <c r="YU1323" s="263"/>
      <c r="YV1323" s="263"/>
      <c r="YW1323" s="263"/>
      <c r="YX1323" s="263"/>
      <c r="YY1323" s="263"/>
      <c r="YZ1323" s="263"/>
      <c r="ZA1323" s="263"/>
      <c r="ZB1323" s="263"/>
      <c r="ZC1323" s="263"/>
      <c r="ZD1323" s="263"/>
      <c r="ZE1323" s="263"/>
      <c r="ZF1323" s="263"/>
      <c r="ZG1323" s="263"/>
      <c r="ZH1323" s="263"/>
      <c r="ZI1323" s="263"/>
      <c r="ZJ1323" s="263"/>
      <c r="ZK1323" s="263"/>
      <c r="ZL1323" s="263"/>
      <c r="ZM1323" s="263"/>
      <c r="ZN1323" s="263"/>
      <c r="ZO1323" s="263"/>
      <c r="ZP1323" s="263"/>
      <c r="ZQ1323" s="263"/>
      <c r="ZR1323" s="263"/>
      <c r="ZS1323" s="263"/>
      <c r="ZT1323" s="263"/>
      <c r="ZU1323" s="263"/>
      <c r="ZV1323" s="263"/>
      <c r="ZW1323" s="263"/>
      <c r="ZX1323" s="263"/>
      <c r="ZY1323" s="263"/>
      <c r="ZZ1323" s="263"/>
      <c r="AAA1323" s="263"/>
      <c r="AAB1323" s="263"/>
      <c r="AAC1323" s="263"/>
      <c r="AAD1323" s="263"/>
      <c r="AAE1323" s="263"/>
      <c r="AAF1323" s="263"/>
      <c r="AAG1323" s="263"/>
      <c r="AAH1323" s="263"/>
      <c r="AAI1323" s="263"/>
      <c r="AAJ1323" s="263"/>
      <c r="AAK1323" s="263"/>
      <c r="AAL1323" s="263"/>
      <c r="AAM1323" s="263"/>
      <c r="AAN1323" s="263"/>
      <c r="AAO1323" s="263"/>
      <c r="AAP1323" s="263"/>
      <c r="AAQ1323" s="263"/>
      <c r="AAR1323" s="263"/>
      <c r="AAS1323" s="263"/>
      <c r="AAT1323" s="263"/>
      <c r="AAU1323" s="263"/>
      <c r="AAV1323" s="263"/>
      <c r="AAW1323" s="263"/>
      <c r="AAX1323" s="263"/>
      <c r="AAY1323" s="263"/>
      <c r="AAZ1323" s="263"/>
      <c r="ABA1323" s="263"/>
      <c r="ABB1323" s="263"/>
      <c r="ABC1323" s="263"/>
      <c r="ABD1323" s="263"/>
      <c r="ABE1323" s="263"/>
      <c r="ABF1323" s="263"/>
      <c r="ABG1323" s="263"/>
      <c r="ABH1323" s="263"/>
      <c r="ABI1323" s="263"/>
      <c r="ABJ1323" s="263"/>
      <c r="ABK1323" s="263"/>
      <c r="ABL1323" s="263"/>
      <c r="ABM1323" s="263"/>
      <c r="ABN1323" s="263"/>
      <c r="ABO1323" s="263"/>
      <c r="ABP1323" s="263"/>
      <c r="ABQ1323" s="263"/>
      <c r="ABR1323" s="263"/>
      <c r="ABS1323" s="263"/>
      <c r="ABT1323" s="263"/>
      <c r="ABU1323" s="263"/>
      <c r="ABV1323" s="263"/>
      <c r="ABW1323" s="263"/>
      <c r="ABX1323" s="263"/>
      <c r="ABY1323" s="263"/>
      <c r="ABZ1323" s="263"/>
      <c r="ACA1323" s="263"/>
      <c r="ACB1323" s="263"/>
      <c r="ACC1323" s="263"/>
      <c r="ACD1323" s="263"/>
      <c r="ACE1323" s="263"/>
      <c r="ACF1323" s="263"/>
      <c r="ACG1323" s="263"/>
      <c r="ACH1323" s="263"/>
      <c r="ACI1323" s="263"/>
      <c r="ACJ1323" s="263"/>
      <c r="ACK1323" s="263"/>
      <c r="ACL1323" s="263"/>
      <c r="ACM1323" s="263"/>
      <c r="ACN1323" s="263"/>
      <c r="ACO1323" s="263"/>
      <c r="ACP1323" s="263"/>
      <c r="ACQ1323" s="263"/>
      <c r="ACR1323" s="263"/>
      <c r="ACS1323" s="263"/>
      <c r="ACT1323" s="263"/>
      <c r="ACU1323" s="263"/>
      <c r="ACV1323" s="263"/>
      <c r="ACW1323" s="263"/>
      <c r="ACX1323" s="263"/>
      <c r="ACY1323" s="263"/>
      <c r="ACZ1323" s="263"/>
      <c r="ADA1323" s="263"/>
      <c r="ADB1323" s="263"/>
      <c r="ADC1323" s="263"/>
      <c r="ADD1323" s="263"/>
      <c r="ADE1323" s="263"/>
      <c r="ADF1323" s="263"/>
      <c r="ADG1323" s="263"/>
      <c r="ADH1323" s="263"/>
      <c r="ADI1323" s="263"/>
      <c r="ADJ1323" s="263"/>
      <c r="ADK1323" s="263"/>
      <c r="ADL1323" s="263"/>
      <c r="ADM1323" s="263"/>
      <c r="ADN1323" s="263"/>
      <c r="ADO1323" s="263"/>
      <c r="ADP1323" s="263"/>
      <c r="ADQ1323" s="263"/>
      <c r="ADR1323" s="263"/>
      <c r="ADS1323" s="263"/>
      <c r="ADT1323" s="263"/>
      <c r="ADU1323" s="263"/>
      <c r="ADV1323" s="263"/>
      <c r="ADW1323" s="263"/>
      <c r="ADX1323" s="263"/>
      <c r="ADY1323" s="263"/>
      <c r="ADZ1323" s="263"/>
      <c r="AEA1323" s="263"/>
      <c r="AEB1323" s="263"/>
      <c r="AEC1323" s="263"/>
      <c r="AED1323" s="263"/>
      <c r="AEE1323" s="263"/>
      <c r="AEF1323" s="263"/>
      <c r="AEG1323" s="263"/>
      <c r="AEH1323" s="263"/>
      <c r="AEI1323" s="263"/>
      <c r="AEJ1323" s="263"/>
      <c r="AEK1323" s="263"/>
      <c r="AEL1323" s="263"/>
      <c r="AEM1323" s="263"/>
      <c r="AEN1323" s="263"/>
      <c r="AEO1323" s="263"/>
      <c r="AEP1323" s="263"/>
      <c r="AEQ1323" s="263"/>
      <c r="AER1323" s="263"/>
      <c r="AES1323" s="263"/>
      <c r="AET1323" s="263"/>
      <c r="AEU1323" s="263"/>
      <c r="AEV1323" s="263"/>
      <c r="AEW1323" s="263"/>
      <c r="AEX1323" s="263"/>
      <c r="AEY1323" s="263"/>
      <c r="AEZ1323" s="263"/>
      <c r="AFA1323" s="263"/>
      <c r="AFB1323" s="263"/>
      <c r="AFC1323" s="263"/>
      <c r="AFD1323" s="263"/>
      <c r="AFE1323" s="263"/>
      <c r="AFF1323" s="263"/>
      <c r="AFG1323" s="263"/>
      <c r="AFH1323" s="263"/>
      <c r="AFI1323" s="263"/>
      <c r="AFJ1323" s="263"/>
      <c r="AFK1323" s="263"/>
      <c r="AFL1323" s="263"/>
      <c r="AFM1323" s="263"/>
      <c r="AFN1323" s="263"/>
      <c r="AFO1323" s="263"/>
      <c r="AFP1323" s="263"/>
      <c r="AFQ1323" s="263"/>
      <c r="AFR1323" s="263"/>
      <c r="AFS1323" s="263"/>
      <c r="AFT1323" s="263"/>
      <c r="AFU1323" s="263"/>
      <c r="AFV1323" s="263"/>
      <c r="AFW1323" s="263"/>
      <c r="AFX1323" s="263"/>
      <c r="AFY1323" s="263"/>
      <c r="AFZ1323" s="263"/>
      <c r="AGA1323" s="263"/>
      <c r="AGB1323" s="263"/>
      <c r="AGC1323" s="263"/>
      <c r="AGD1323" s="263"/>
      <c r="AGE1323" s="263"/>
      <c r="AGF1323" s="263"/>
      <c r="AGG1323" s="263"/>
      <c r="AGH1323" s="263"/>
      <c r="AGI1323" s="263"/>
      <c r="AGJ1323" s="263"/>
      <c r="AGK1323" s="263"/>
      <c r="AGL1323" s="263"/>
      <c r="AGM1323" s="263"/>
      <c r="AGN1323" s="263"/>
      <c r="AGO1323" s="263"/>
      <c r="AGP1323" s="263"/>
      <c r="AGQ1323" s="263"/>
      <c r="AGR1323" s="263"/>
      <c r="AGS1323" s="263"/>
      <c r="AGT1323" s="263"/>
      <c r="AGU1323" s="263"/>
      <c r="AGV1323" s="263"/>
      <c r="AGW1323" s="263"/>
      <c r="AGX1323" s="263"/>
      <c r="AGY1323" s="263"/>
      <c r="AGZ1323" s="263"/>
      <c r="AHA1323" s="263"/>
      <c r="AHB1323" s="263"/>
      <c r="AHC1323" s="263"/>
      <c r="AHD1323" s="263"/>
      <c r="AHE1323" s="263"/>
      <c r="AHF1323" s="263"/>
      <c r="AHG1323" s="263"/>
      <c r="AHH1323" s="263"/>
      <c r="AHI1323" s="263"/>
      <c r="AHJ1323" s="263"/>
      <c r="AHK1323" s="263"/>
      <c r="AHL1323" s="263"/>
      <c r="AHM1323" s="263"/>
      <c r="AHN1323" s="263"/>
      <c r="AHO1323" s="263"/>
      <c r="AHP1323" s="263"/>
      <c r="AHQ1323" s="263"/>
      <c r="AHR1323" s="263"/>
      <c r="AHS1323" s="263"/>
      <c r="AHT1323" s="263"/>
      <c r="AHU1323" s="263"/>
      <c r="AHV1323" s="263"/>
      <c r="AHW1323" s="263"/>
      <c r="AHX1323" s="263"/>
      <c r="AHY1323" s="263"/>
      <c r="AHZ1323" s="263"/>
      <c r="AIA1323" s="263"/>
      <c r="AIB1323" s="263"/>
      <c r="AIC1323" s="263"/>
      <c r="AID1323" s="263"/>
      <c r="AIE1323" s="263"/>
      <c r="AIF1323" s="263"/>
      <c r="AIG1323" s="263"/>
      <c r="AIH1323" s="263"/>
      <c r="AII1323" s="263"/>
      <c r="AIJ1323" s="263"/>
      <c r="AIK1323" s="263"/>
      <c r="AIL1323" s="263"/>
      <c r="AIM1323" s="263"/>
      <c r="AIN1323" s="263"/>
      <c r="AIO1323" s="263"/>
      <c r="AIP1323" s="263"/>
      <c r="AIQ1323" s="263"/>
      <c r="AIR1323" s="263"/>
      <c r="AIS1323" s="263"/>
      <c r="AIT1323" s="263"/>
      <c r="AIU1323" s="263"/>
      <c r="AIV1323" s="263"/>
      <c r="AIW1323" s="263"/>
      <c r="AIX1323" s="263"/>
      <c r="AIY1323" s="263"/>
      <c r="AIZ1323" s="263"/>
      <c r="AJA1323" s="263"/>
      <c r="AJB1323" s="263"/>
      <c r="AJC1323" s="263"/>
      <c r="AJD1323" s="263"/>
      <c r="AJE1323" s="263"/>
      <c r="AJF1323" s="263"/>
      <c r="AJG1323" s="263"/>
      <c r="AJH1323" s="263"/>
      <c r="AJI1323" s="263"/>
      <c r="AJJ1323" s="263"/>
      <c r="AJK1323" s="263"/>
      <c r="AJL1323" s="263"/>
      <c r="AJM1323" s="263"/>
      <c r="AJN1323" s="263"/>
      <c r="AJO1323" s="263"/>
      <c r="AJP1323" s="263"/>
      <c r="AJQ1323" s="263"/>
      <c r="AJR1323" s="263"/>
      <c r="AJS1323" s="263"/>
      <c r="AJT1323" s="263"/>
      <c r="AJU1323" s="263"/>
      <c r="AJV1323" s="263"/>
      <c r="AJW1323" s="263"/>
      <c r="AJX1323" s="263"/>
      <c r="AJY1323" s="263"/>
      <c r="AJZ1323" s="263"/>
      <c r="AKA1323" s="263"/>
      <c r="AKB1323" s="263"/>
      <c r="AKC1323" s="263"/>
      <c r="AKD1323" s="263"/>
      <c r="AKE1323" s="263"/>
      <c r="AKF1323" s="263"/>
      <c r="AKG1323" s="263"/>
      <c r="AKH1323" s="263"/>
      <c r="AKI1323" s="263"/>
      <c r="AKJ1323" s="263"/>
      <c r="AKK1323" s="263"/>
      <c r="AKL1323" s="263"/>
      <c r="AKM1323" s="263"/>
      <c r="AKN1323" s="263"/>
      <c r="AKO1323" s="263"/>
      <c r="AKP1323" s="263"/>
      <c r="AKQ1323" s="263"/>
      <c r="AKR1323" s="263"/>
      <c r="AKS1323" s="263"/>
      <c r="AKT1323" s="263"/>
      <c r="AKU1323" s="263"/>
      <c r="AKV1323" s="263"/>
      <c r="AKW1323" s="263"/>
      <c r="AKX1323" s="263"/>
      <c r="AKY1323" s="263"/>
      <c r="AKZ1323" s="263"/>
      <c r="ALA1323" s="263"/>
      <c r="ALB1323" s="263"/>
      <c r="ALC1323" s="263"/>
      <c r="ALD1323" s="263"/>
      <c r="ALE1323" s="263"/>
      <c r="ALF1323" s="263"/>
      <c r="ALG1323" s="263"/>
      <c r="ALH1323" s="263"/>
      <c r="ALI1323" s="263"/>
      <c r="ALJ1323" s="263"/>
      <c r="ALK1323" s="263"/>
      <c r="ALL1323" s="263"/>
      <c r="ALM1323" s="263"/>
      <c r="ALN1323" s="263"/>
      <c r="ALO1323" s="263"/>
      <c r="ALP1323" s="263"/>
      <c r="ALQ1323" s="263"/>
      <c r="ALR1323" s="263"/>
      <c r="ALS1323" s="263"/>
      <c r="ALT1323" s="263"/>
      <c r="ALU1323" s="263"/>
      <c r="ALV1323" s="263"/>
      <c r="ALW1323" s="263"/>
      <c r="ALX1323" s="263"/>
      <c r="ALY1323" s="263"/>
      <c r="ALZ1323" s="263"/>
      <c r="AMA1323" s="263"/>
      <c r="AMB1323" s="263"/>
      <c r="AMC1323" s="263"/>
      <c r="AMD1323" s="263"/>
      <c r="AME1323" s="263"/>
      <c r="AMF1323" s="263"/>
      <c r="AMG1323" s="263"/>
      <c r="AMH1323" s="263"/>
      <c r="AMI1323" s="263"/>
      <c r="AMJ1323" s="263"/>
      <c r="AMK1323" s="263"/>
      <c r="AML1323" s="263"/>
      <c r="AMM1323" s="263"/>
      <c r="AMN1323" s="263"/>
      <c r="AMO1323" s="263"/>
      <c r="AMP1323" s="263"/>
      <c r="AMQ1323" s="263"/>
      <c r="AMR1323" s="263"/>
      <c r="AMS1323" s="263"/>
      <c r="AMT1323" s="263"/>
      <c r="AMU1323" s="263"/>
      <c r="AMV1323" s="263"/>
      <c r="AMW1323" s="263"/>
      <c r="AMX1323" s="263"/>
      <c r="AMY1323" s="263"/>
      <c r="AMZ1323" s="263"/>
      <c r="ANA1323" s="263"/>
      <c r="ANB1323" s="263"/>
      <c r="ANC1323" s="263"/>
      <c r="AND1323" s="263"/>
      <c r="ANE1323" s="263"/>
      <c r="ANF1323" s="263"/>
      <c r="ANG1323" s="263"/>
      <c r="ANH1323" s="263"/>
      <c r="ANI1323" s="263"/>
      <c r="ANJ1323" s="263"/>
      <c r="ANK1323" s="263"/>
      <c r="ANL1323" s="263"/>
      <c r="ANM1323" s="263"/>
      <c r="ANN1323" s="263"/>
      <c r="ANO1323" s="263"/>
      <c r="ANP1323" s="263"/>
      <c r="ANQ1323" s="263"/>
      <c r="ANR1323" s="263"/>
      <c r="ANS1323" s="263"/>
      <c r="ANT1323" s="263"/>
      <c r="ANU1323" s="263"/>
      <c r="ANV1323" s="263"/>
      <c r="ANW1323" s="263"/>
      <c r="ANX1323" s="263"/>
      <c r="ANY1323" s="263"/>
      <c r="ANZ1323" s="263"/>
      <c r="AOA1323" s="263"/>
      <c r="AOB1323" s="263"/>
      <c r="AOC1323" s="263"/>
      <c r="AOD1323" s="263"/>
      <c r="AOE1323" s="263"/>
      <c r="AOF1323" s="263"/>
      <c r="AOG1323" s="263"/>
      <c r="AOH1323" s="263"/>
      <c r="AOI1323" s="263"/>
      <c r="AOJ1323" s="263"/>
      <c r="AOK1323" s="263"/>
      <c r="AOL1323" s="263"/>
      <c r="AOM1323" s="263"/>
      <c r="AON1323" s="263"/>
      <c r="AOO1323" s="263"/>
      <c r="AOP1323" s="263"/>
      <c r="AOQ1323" s="263"/>
      <c r="AOR1323" s="263"/>
      <c r="AOS1323" s="263"/>
      <c r="AOT1323" s="263"/>
      <c r="AOU1323" s="263"/>
      <c r="AOV1323" s="263"/>
      <c r="AOW1323" s="263"/>
      <c r="AOX1323" s="263"/>
      <c r="AOY1323" s="263"/>
      <c r="AOZ1323" s="263"/>
      <c r="APA1323" s="263"/>
      <c r="APB1323" s="263"/>
      <c r="APC1323" s="263"/>
      <c r="APD1323" s="263"/>
      <c r="APE1323" s="263"/>
      <c r="APF1323" s="263"/>
      <c r="APG1323" s="263"/>
      <c r="APH1323" s="263"/>
      <c r="API1323" s="263"/>
      <c r="APJ1323" s="263"/>
      <c r="APK1323" s="263"/>
      <c r="APL1323" s="263"/>
      <c r="APM1323" s="263"/>
      <c r="APN1323" s="263"/>
      <c r="APO1323" s="263"/>
      <c r="APP1323" s="263"/>
      <c r="APQ1323" s="263"/>
      <c r="APR1323" s="263"/>
      <c r="APS1323" s="263"/>
      <c r="APT1323" s="263"/>
      <c r="APU1323" s="263"/>
      <c r="APV1323" s="263"/>
      <c r="APW1323" s="263"/>
      <c r="APX1323" s="263"/>
      <c r="APY1323" s="263"/>
      <c r="APZ1323" s="263"/>
      <c r="AQA1323" s="263"/>
      <c r="AQB1323" s="263"/>
      <c r="AQC1323" s="263"/>
      <c r="AQD1323" s="263"/>
      <c r="AQE1323" s="263"/>
      <c r="AQF1323" s="263"/>
      <c r="AQG1323" s="263"/>
      <c r="AQH1323" s="263"/>
      <c r="AQI1323" s="263"/>
      <c r="AQJ1323" s="263"/>
      <c r="AQK1323" s="263"/>
      <c r="AQL1323" s="263"/>
      <c r="AQM1323" s="263"/>
      <c r="AQN1323" s="263"/>
      <c r="AQO1323" s="263"/>
      <c r="AQP1323" s="263"/>
      <c r="AQQ1323" s="263"/>
      <c r="AQR1323" s="263"/>
      <c r="AQS1323" s="263"/>
      <c r="AQT1323" s="263"/>
      <c r="AQU1323" s="263"/>
      <c r="AQV1323" s="263"/>
      <c r="AQW1323" s="263"/>
      <c r="AQX1323" s="263"/>
      <c r="AQY1323" s="263"/>
      <c r="AQZ1323" s="263"/>
      <c r="ARA1323" s="263"/>
      <c r="ARB1323" s="263"/>
      <c r="ARC1323" s="263"/>
      <c r="ARD1323" s="263"/>
      <c r="ARE1323" s="263"/>
      <c r="ARF1323" s="263"/>
      <c r="ARG1323" s="263"/>
      <c r="ARH1323" s="263"/>
      <c r="ARI1323" s="263"/>
      <c r="ARJ1323" s="263"/>
      <c r="ARK1323" s="263"/>
      <c r="ARL1323" s="263"/>
      <c r="ARM1323" s="263"/>
      <c r="ARN1323" s="263"/>
      <c r="ARO1323" s="263"/>
      <c r="ARP1323" s="263"/>
      <c r="ARQ1323" s="263"/>
      <c r="ARR1323" s="263"/>
      <c r="ARS1323" s="263"/>
      <c r="ART1323" s="263"/>
      <c r="ARU1323" s="263"/>
      <c r="ARV1323" s="263"/>
      <c r="ARW1323" s="263"/>
      <c r="ARX1323" s="263"/>
      <c r="ARY1323" s="263"/>
      <c r="ARZ1323" s="263"/>
      <c r="ASA1323" s="263"/>
      <c r="ASB1323" s="263"/>
      <c r="ASC1323" s="263"/>
      <c r="ASD1323" s="263"/>
      <c r="ASE1323" s="263"/>
      <c r="ASF1323" s="263"/>
      <c r="ASG1323" s="263"/>
      <c r="ASH1323" s="263"/>
      <c r="ASI1323" s="263"/>
      <c r="ASJ1323" s="263"/>
      <c r="ASK1323" s="263"/>
      <c r="ASL1323" s="263"/>
      <c r="ASM1323" s="263"/>
      <c r="ASN1323" s="263"/>
      <c r="ASO1323" s="263"/>
      <c r="ASP1323" s="263"/>
      <c r="ASQ1323" s="263"/>
      <c r="ASR1323" s="263"/>
      <c r="ASS1323" s="263"/>
      <c r="AST1323" s="263"/>
      <c r="ASU1323" s="263"/>
      <c r="ASV1323" s="263"/>
      <c r="ASW1323" s="263"/>
      <c r="ASX1323" s="263"/>
      <c r="ASY1323" s="263"/>
      <c r="ASZ1323" s="263"/>
      <c r="ATA1323" s="263"/>
      <c r="ATB1323" s="263"/>
      <c r="ATC1323" s="263"/>
      <c r="ATD1323" s="263"/>
      <c r="ATE1323" s="263"/>
      <c r="ATF1323" s="263"/>
      <c r="ATG1323" s="263"/>
      <c r="ATH1323" s="263"/>
      <c r="ATI1323" s="263"/>
      <c r="ATJ1323" s="263"/>
      <c r="ATK1323" s="263"/>
      <c r="ATL1323" s="263"/>
      <c r="ATM1323" s="263"/>
      <c r="ATN1323" s="263"/>
      <c r="ATO1323" s="263"/>
      <c r="ATP1323" s="263"/>
      <c r="ATQ1323" s="263"/>
      <c r="ATR1323" s="263"/>
      <c r="ATS1323" s="263"/>
      <c r="ATT1323" s="263"/>
      <c r="ATU1323" s="263"/>
      <c r="ATV1323" s="263"/>
      <c r="ATW1323" s="263"/>
      <c r="ATX1323" s="263"/>
      <c r="ATY1323" s="263"/>
      <c r="ATZ1323" s="263"/>
      <c r="AUA1323" s="263"/>
      <c r="AUB1323" s="263"/>
      <c r="AUC1323" s="263"/>
      <c r="AUD1323" s="263"/>
      <c r="AUE1323" s="263"/>
      <c r="AUF1323" s="263"/>
      <c r="AUG1323" s="263"/>
      <c r="AUH1323" s="263"/>
      <c r="AUI1323" s="263"/>
      <c r="AUJ1323" s="263"/>
      <c r="AUK1323" s="263"/>
      <c r="AUL1323" s="263"/>
      <c r="AUM1323" s="263"/>
      <c r="AUN1323" s="263"/>
      <c r="AUO1323" s="263"/>
      <c r="AUP1323" s="263"/>
      <c r="AUQ1323" s="263"/>
      <c r="AUR1323" s="263"/>
      <c r="AUS1323" s="263"/>
      <c r="AUT1323" s="263"/>
      <c r="AUU1323" s="263"/>
      <c r="AUV1323" s="263"/>
      <c r="AUW1323" s="263"/>
      <c r="AUX1323" s="263"/>
      <c r="AUY1323" s="263"/>
      <c r="AUZ1323" s="263"/>
      <c r="AVA1323" s="263"/>
      <c r="AVB1323" s="263"/>
      <c r="AVC1323" s="263"/>
      <c r="AVD1323" s="263"/>
      <c r="AVE1323" s="263"/>
      <c r="AVF1323" s="263"/>
      <c r="AVG1323" s="263"/>
      <c r="AVH1323" s="263"/>
      <c r="AVI1323" s="263"/>
      <c r="AVJ1323" s="263"/>
      <c r="AVK1323" s="263"/>
      <c r="AVL1323" s="263"/>
      <c r="AVM1323" s="263"/>
      <c r="AVN1323" s="263"/>
      <c r="AVO1323" s="263"/>
      <c r="AVP1323" s="263"/>
      <c r="AVQ1323" s="263"/>
      <c r="AVR1323" s="263"/>
      <c r="AVS1323" s="263"/>
      <c r="AVT1323" s="263"/>
      <c r="AVU1323" s="263"/>
      <c r="AVV1323" s="263"/>
      <c r="AVW1323" s="263"/>
      <c r="AVX1323" s="263"/>
      <c r="AVY1323" s="263"/>
      <c r="AVZ1323" s="263"/>
      <c r="AWA1323" s="263"/>
      <c r="AWB1323" s="263"/>
      <c r="AWC1323" s="263"/>
      <c r="AWD1323" s="263"/>
      <c r="AWE1323" s="263"/>
      <c r="AWF1323" s="263"/>
      <c r="AWG1323" s="263"/>
      <c r="AWH1323" s="263"/>
      <c r="AWI1323" s="263"/>
      <c r="AWJ1323" s="263"/>
      <c r="AWK1323" s="263"/>
      <c r="AWL1323" s="263"/>
      <c r="AWM1323" s="263"/>
      <c r="AWN1323" s="263"/>
      <c r="AWO1323" s="263"/>
      <c r="AWP1323" s="263"/>
      <c r="AWQ1323" s="263"/>
      <c r="AWR1323" s="263"/>
      <c r="AWS1323" s="263"/>
      <c r="AWT1323" s="263"/>
      <c r="AWU1323" s="263"/>
      <c r="AWV1323" s="263"/>
      <c r="AWW1323" s="263"/>
      <c r="AWX1323" s="263"/>
      <c r="AWY1323" s="263"/>
      <c r="AWZ1323" s="263"/>
      <c r="AXA1323" s="263"/>
      <c r="AXB1323" s="263"/>
      <c r="AXC1323" s="263"/>
      <c r="AXD1323" s="263"/>
      <c r="AXE1323" s="263"/>
      <c r="AXF1323" s="263"/>
      <c r="AXG1323" s="263"/>
      <c r="AXH1323" s="263"/>
      <c r="AXI1323" s="263"/>
      <c r="AXJ1323" s="263"/>
      <c r="AXK1323" s="263"/>
      <c r="AXL1323" s="263"/>
      <c r="AXM1323" s="263"/>
      <c r="AXN1323" s="263"/>
      <c r="AXO1323" s="263"/>
      <c r="AXP1323" s="263"/>
      <c r="AXQ1323" s="263"/>
      <c r="AXR1323" s="263"/>
      <c r="AXS1323" s="263"/>
      <c r="AXT1323" s="263"/>
      <c r="AXU1323" s="263"/>
      <c r="AXV1323" s="263"/>
      <c r="AXW1323" s="263"/>
      <c r="AXX1323" s="263"/>
      <c r="AXY1323" s="263"/>
      <c r="AXZ1323" s="263"/>
      <c r="AYA1323" s="263"/>
      <c r="AYB1323" s="263"/>
      <c r="AYC1323" s="263"/>
      <c r="AYD1323" s="263"/>
      <c r="AYE1323" s="263"/>
      <c r="AYF1323" s="263"/>
      <c r="AYG1323" s="263"/>
      <c r="AYH1323" s="263"/>
      <c r="AYI1323" s="263"/>
      <c r="AYJ1323" s="263"/>
      <c r="AYK1323" s="263"/>
      <c r="AYL1323" s="263"/>
      <c r="AYM1323" s="263"/>
      <c r="AYN1323" s="263"/>
      <c r="AYO1323" s="263"/>
      <c r="AYP1323" s="263"/>
      <c r="AYQ1323" s="263"/>
      <c r="AYR1323" s="263"/>
      <c r="AYS1323" s="263"/>
      <c r="AYT1323" s="263"/>
      <c r="AYU1323" s="263"/>
      <c r="AYV1323" s="263"/>
      <c r="AYW1323" s="263"/>
      <c r="AYX1323" s="263"/>
      <c r="AYY1323" s="263"/>
      <c r="AYZ1323" s="263"/>
      <c r="AZA1323" s="263"/>
      <c r="AZB1323" s="263"/>
      <c r="AZC1323" s="263"/>
      <c r="AZD1323" s="263"/>
      <c r="AZE1323" s="263"/>
      <c r="AZF1323" s="263"/>
      <c r="AZG1323" s="263"/>
      <c r="AZH1323" s="263"/>
      <c r="AZI1323" s="263"/>
      <c r="AZJ1323" s="263"/>
      <c r="AZK1323" s="263"/>
      <c r="AZL1323" s="263"/>
      <c r="AZM1323" s="263"/>
      <c r="AZN1323" s="263"/>
      <c r="AZO1323" s="263"/>
      <c r="AZP1323" s="263"/>
      <c r="AZQ1323" s="263"/>
      <c r="AZR1323" s="263"/>
      <c r="AZS1323" s="263"/>
      <c r="AZT1323" s="263"/>
      <c r="AZU1323" s="263"/>
      <c r="AZV1323" s="263"/>
      <c r="AZW1323" s="263"/>
      <c r="AZX1323" s="263"/>
      <c r="AZY1323" s="263"/>
      <c r="AZZ1323" s="263"/>
      <c r="BAA1323" s="263"/>
      <c r="BAB1323" s="263"/>
      <c r="BAC1323" s="263"/>
      <c r="BAD1323" s="263"/>
      <c r="BAE1323" s="263"/>
      <c r="BAF1323" s="263"/>
      <c r="BAG1323" s="263"/>
      <c r="BAH1323" s="263"/>
      <c r="BAI1323" s="263"/>
      <c r="BAJ1323" s="263"/>
      <c r="BAK1323" s="263"/>
      <c r="BAL1323" s="263"/>
      <c r="BAM1323" s="263"/>
      <c r="BAN1323" s="263"/>
      <c r="BAO1323" s="263"/>
      <c r="BAP1323" s="263"/>
      <c r="BAQ1323" s="263"/>
      <c r="BAR1323" s="263"/>
      <c r="BAS1323" s="263"/>
      <c r="BAT1323" s="263"/>
      <c r="BAU1323" s="263"/>
      <c r="BAV1323" s="263"/>
      <c r="BAW1323" s="263"/>
      <c r="BAX1323" s="263"/>
      <c r="BAY1323" s="263"/>
      <c r="BAZ1323" s="263"/>
      <c r="BBA1323" s="263"/>
      <c r="BBB1323" s="263"/>
      <c r="BBC1323" s="263"/>
      <c r="BBD1323" s="263"/>
      <c r="BBE1323" s="263"/>
      <c r="BBF1323" s="263"/>
      <c r="BBG1323" s="263"/>
      <c r="BBH1323" s="263"/>
      <c r="BBI1323" s="263"/>
      <c r="BBJ1323" s="263"/>
      <c r="BBK1323" s="263"/>
      <c r="BBL1323" s="263"/>
      <c r="BBM1323" s="263"/>
      <c r="BBN1323" s="263"/>
      <c r="BBO1323" s="263"/>
      <c r="BBP1323" s="263"/>
      <c r="BBQ1323" s="263"/>
      <c r="BBR1323" s="263"/>
      <c r="BBS1323" s="263"/>
      <c r="BBT1323" s="263"/>
      <c r="BBU1323" s="263"/>
      <c r="BBV1323" s="263"/>
      <c r="BBW1323" s="263"/>
      <c r="BBX1323" s="263"/>
      <c r="BBY1323" s="263"/>
      <c r="BBZ1323" s="263"/>
      <c r="BCA1323" s="263"/>
      <c r="BCB1323" s="263"/>
      <c r="BCC1323" s="263"/>
      <c r="BCD1323" s="263"/>
      <c r="BCE1323" s="263"/>
      <c r="BCF1323" s="263"/>
      <c r="BCG1323" s="263"/>
      <c r="BCH1323" s="263"/>
      <c r="BCI1323" s="263"/>
      <c r="BCJ1323" s="263"/>
      <c r="BCK1323" s="263"/>
      <c r="BCL1323" s="263"/>
      <c r="BCM1323" s="263"/>
      <c r="BCN1323" s="263"/>
      <c r="BCO1323" s="263"/>
      <c r="BCP1323" s="263"/>
      <c r="BCQ1323" s="263"/>
      <c r="BCR1323" s="263"/>
      <c r="BCS1323" s="263"/>
      <c r="BCT1323" s="263"/>
      <c r="BCU1323" s="263"/>
      <c r="BCV1323" s="263"/>
      <c r="BCW1323" s="263"/>
      <c r="BCX1323" s="263"/>
      <c r="BCY1323" s="263"/>
      <c r="BCZ1323" s="263"/>
      <c r="BDA1323" s="263"/>
      <c r="BDB1323" s="263"/>
      <c r="BDC1323" s="263"/>
      <c r="BDD1323" s="263"/>
      <c r="BDE1323" s="263"/>
      <c r="BDF1323" s="263"/>
      <c r="BDG1323" s="263"/>
      <c r="BDH1323" s="263"/>
      <c r="BDI1323" s="263"/>
      <c r="BDJ1323" s="263"/>
      <c r="BDK1323" s="263"/>
      <c r="BDL1323" s="263"/>
      <c r="BDM1323" s="263"/>
      <c r="BDN1323" s="263"/>
      <c r="BDO1323" s="263"/>
      <c r="BDP1323" s="263"/>
      <c r="BDQ1323" s="263"/>
      <c r="BDR1323" s="263"/>
      <c r="BDS1323" s="263"/>
      <c r="BDT1323" s="263"/>
      <c r="BDU1323" s="263"/>
      <c r="BDV1323" s="263"/>
      <c r="BDW1323" s="263"/>
      <c r="BDX1323" s="263"/>
      <c r="BDY1323" s="263"/>
      <c r="BDZ1323" s="263"/>
      <c r="BEA1323" s="263"/>
      <c r="BEB1323" s="263"/>
      <c r="BEC1323" s="263"/>
      <c r="BED1323" s="263"/>
      <c r="BEE1323" s="263"/>
      <c r="BEF1323" s="263"/>
      <c r="BEG1323" s="263"/>
      <c r="BEH1323" s="263"/>
      <c r="BEI1323" s="263"/>
      <c r="BEJ1323" s="263"/>
      <c r="BEK1323" s="263"/>
      <c r="BEL1323" s="263"/>
      <c r="BEM1323" s="263"/>
      <c r="BEN1323" s="263"/>
      <c r="BEO1323" s="263"/>
      <c r="BEP1323" s="263"/>
      <c r="BEQ1323" s="263"/>
      <c r="BER1323" s="263"/>
      <c r="BES1323" s="263"/>
      <c r="BET1323" s="263"/>
      <c r="BEU1323" s="263"/>
      <c r="BEV1323" s="263"/>
      <c r="BEW1323" s="263"/>
      <c r="BEX1323" s="263"/>
      <c r="BEY1323" s="263"/>
      <c r="BEZ1323" s="263"/>
      <c r="BFA1323" s="263"/>
      <c r="BFB1323" s="263"/>
      <c r="BFC1323" s="263"/>
      <c r="BFD1323" s="263"/>
      <c r="BFE1323" s="263"/>
      <c r="BFF1323" s="263"/>
      <c r="BFG1323" s="263"/>
      <c r="BFH1323" s="263"/>
      <c r="BFI1323" s="263"/>
      <c r="BFJ1323" s="263"/>
      <c r="BFK1323" s="263"/>
      <c r="BFL1323" s="263"/>
      <c r="BFM1323" s="263"/>
      <c r="BFN1323" s="263"/>
      <c r="BFO1323" s="263"/>
      <c r="BFP1323" s="263"/>
      <c r="BFQ1323" s="263"/>
      <c r="BFR1323" s="263"/>
      <c r="BFS1323" s="263"/>
      <c r="BFT1323" s="263"/>
      <c r="BFU1323" s="263"/>
      <c r="BFV1323" s="263"/>
      <c r="BFW1323" s="263"/>
      <c r="BFX1323" s="263"/>
      <c r="BFY1323" s="263"/>
      <c r="BFZ1323" s="263"/>
      <c r="BGA1323" s="263"/>
      <c r="BGB1323" s="263"/>
      <c r="BGC1323" s="263"/>
      <c r="BGD1323" s="263"/>
      <c r="BGE1323" s="263"/>
      <c r="BGF1323" s="263"/>
      <c r="BGG1323" s="263"/>
      <c r="BGH1323" s="263"/>
      <c r="BGI1323" s="263"/>
      <c r="BGJ1323" s="263"/>
      <c r="BGK1323" s="263"/>
      <c r="BGL1323" s="263"/>
      <c r="BGM1323" s="263"/>
      <c r="BGN1323" s="263"/>
      <c r="BGO1323" s="263"/>
      <c r="BGP1323" s="263"/>
      <c r="BGQ1323" s="263"/>
      <c r="BGR1323" s="263"/>
      <c r="BGS1323" s="263"/>
      <c r="BGT1323" s="263"/>
      <c r="BGU1323" s="263"/>
      <c r="BGV1323" s="263"/>
      <c r="BGW1323" s="263"/>
      <c r="BGX1323" s="263"/>
      <c r="BGY1323" s="263"/>
      <c r="BGZ1323" s="263"/>
      <c r="BHA1323" s="263"/>
      <c r="BHB1323" s="263"/>
      <c r="BHC1323" s="263"/>
      <c r="BHD1323" s="263"/>
      <c r="BHE1323" s="263"/>
      <c r="BHF1323" s="263"/>
      <c r="BHG1323" s="263"/>
      <c r="BHH1323" s="263"/>
      <c r="BHI1323" s="263"/>
      <c r="BHJ1323" s="263"/>
      <c r="BHK1323" s="263"/>
      <c r="BHL1323" s="263"/>
      <c r="BHM1323" s="263"/>
      <c r="BHN1323" s="263"/>
      <c r="BHO1323" s="263"/>
      <c r="BHP1323" s="263"/>
      <c r="BHQ1323" s="263"/>
      <c r="BHR1323" s="263"/>
      <c r="BHS1323" s="263"/>
      <c r="BHT1323" s="263"/>
      <c r="BHU1323" s="263"/>
      <c r="BHV1323" s="263"/>
      <c r="BHW1323" s="263"/>
      <c r="BHX1323" s="263"/>
      <c r="BHY1323" s="263"/>
      <c r="BHZ1323" s="263"/>
      <c r="BIA1323" s="263"/>
      <c r="BIB1323" s="263"/>
      <c r="BIC1323" s="263"/>
      <c r="BID1323" s="263"/>
      <c r="BIE1323" s="263"/>
      <c r="BIF1323" s="263"/>
      <c r="BIG1323" s="263"/>
      <c r="BIH1323" s="263"/>
      <c r="BII1323" s="263"/>
      <c r="BIJ1323" s="263"/>
      <c r="BIK1323" s="263"/>
      <c r="BIL1323" s="263"/>
      <c r="BIM1323" s="263"/>
      <c r="BIN1323" s="263"/>
      <c r="BIO1323" s="263"/>
      <c r="BIP1323" s="263"/>
      <c r="BIQ1323" s="263"/>
      <c r="BIR1323" s="263"/>
      <c r="BIS1323" s="263"/>
      <c r="BIT1323" s="263"/>
      <c r="BIU1323" s="263"/>
      <c r="BIV1323" s="263"/>
      <c r="BIW1323" s="263"/>
      <c r="BIX1323" s="263"/>
      <c r="BIY1323" s="263"/>
      <c r="BIZ1323" s="263"/>
      <c r="BJA1323" s="263"/>
      <c r="BJB1323" s="263"/>
      <c r="BJC1323" s="263"/>
      <c r="BJD1323" s="263"/>
      <c r="BJE1323" s="263"/>
      <c r="BJF1323" s="263"/>
      <c r="BJG1323" s="263"/>
      <c r="BJH1323" s="263"/>
      <c r="BJI1323" s="263"/>
      <c r="BJJ1323" s="263"/>
      <c r="BJK1323" s="263"/>
      <c r="BJL1323" s="263"/>
      <c r="BJM1323" s="263"/>
      <c r="BJN1323" s="263"/>
      <c r="BJO1323" s="263"/>
      <c r="BJP1323" s="263"/>
      <c r="BJQ1323" s="263"/>
      <c r="BJR1323" s="263"/>
      <c r="BJS1323" s="263"/>
      <c r="BJT1323" s="263"/>
      <c r="BJU1323" s="263"/>
      <c r="BJV1323" s="263"/>
      <c r="BJW1323" s="263"/>
      <c r="BJX1323" s="263"/>
      <c r="BJY1323" s="263"/>
      <c r="BJZ1323" s="263"/>
      <c r="BKA1323" s="263"/>
      <c r="BKB1323" s="263"/>
      <c r="BKC1323" s="263"/>
      <c r="BKD1323" s="263"/>
      <c r="BKE1323" s="263"/>
      <c r="BKF1323" s="263"/>
      <c r="BKG1323" s="263"/>
      <c r="BKH1323" s="263"/>
      <c r="BKI1323" s="263"/>
      <c r="BKJ1323" s="263"/>
      <c r="BKK1323" s="263"/>
      <c r="BKL1323" s="263"/>
      <c r="BKM1323" s="263"/>
      <c r="BKN1323" s="263"/>
      <c r="BKO1323" s="263"/>
      <c r="BKP1323" s="263"/>
      <c r="BKQ1323" s="263"/>
      <c r="BKR1323" s="263"/>
      <c r="BKS1323" s="263"/>
      <c r="BKT1323" s="263"/>
      <c r="BKU1323" s="263"/>
      <c r="BKV1323" s="263"/>
      <c r="BKW1323" s="263"/>
      <c r="BKX1323" s="263"/>
      <c r="BKY1323" s="263"/>
      <c r="BKZ1323" s="263"/>
      <c r="BLA1323" s="263"/>
      <c r="BLB1323" s="263"/>
      <c r="BLC1323" s="263"/>
      <c r="BLD1323" s="263"/>
      <c r="BLE1323" s="263"/>
      <c r="BLF1323" s="263"/>
      <c r="BLG1323" s="263"/>
      <c r="BLH1323" s="263"/>
      <c r="BLI1323" s="263"/>
      <c r="BLJ1323" s="263"/>
      <c r="BLK1323" s="263"/>
      <c r="BLL1323" s="263"/>
      <c r="BLM1323" s="263"/>
      <c r="BLN1323" s="263"/>
      <c r="BLO1323" s="263"/>
      <c r="BLP1323" s="263"/>
      <c r="BLQ1323" s="263"/>
      <c r="BLR1323" s="263"/>
      <c r="BLS1323" s="263"/>
      <c r="BLT1323" s="263"/>
      <c r="BLU1323" s="263"/>
      <c r="BLV1323" s="263"/>
      <c r="BLW1323" s="263"/>
      <c r="BLX1323" s="263"/>
      <c r="BLY1323" s="263"/>
      <c r="BLZ1323" s="263"/>
      <c r="BMA1323" s="263"/>
      <c r="BMB1323" s="263"/>
      <c r="BMC1323" s="263"/>
      <c r="BMD1323" s="263"/>
      <c r="BME1323" s="263"/>
      <c r="BMF1323" s="263"/>
      <c r="BMG1323" s="263"/>
      <c r="BMH1323" s="263"/>
      <c r="BMI1323" s="263"/>
      <c r="BMJ1323" s="263"/>
      <c r="BMK1323" s="263"/>
      <c r="BML1323" s="263"/>
      <c r="BMM1323" s="263"/>
      <c r="BMN1323" s="263"/>
      <c r="BMO1323" s="263"/>
      <c r="BMP1323" s="263"/>
      <c r="BMQ1323" s="263"/>
      <c r="BMR1323" s="263"/>
      <c r="BMS1323" s="263"/>
      <c r="BMT1323" s="263"/>
      <c r="BMU1323" s="263"/>
      <c r="BMV1323" s="263"/>
      <c r="BMW1323" s="263"/>
      <c r="BMX1323" s="263"/>
      <c r="BMY1323" s="263"/>
      <c r="BMZ1323" s="263"/>
      <c r="BNA1323" s="263"/>
      <c r="BNB1323" s="263"/>
      <c r="BNC1323" s="263"/>
      <c r="BND1323" s="263"/>
      <c r="BNE1323" s="263"/>
      <c r="BNF1323" s="263"/>
      <c r="BNG1323" s="263"/>
      <c r="BNH1323" s="263"/>
      <c r="BNI1323" s="263"/>
      <c r="BNJ1323" s="263"/>
      <c r="BNK1323" s="263"/>
      <c r="BNL1323" s="263"/>
      <c r="BNM1323" s="263"/>
      <c r="BNN1323" s="263"/>
      <c r="BNO1323" s="263"/>
      <c r="BNP1323" s="263"/>
      <c r="BNQ1323" s="263"/>
      <c r="BNR1323" s="263"/>
      <c r="BNS1323" s="263"/>
      <c r="BNT1323" s="263"/>
      <c r="BNU1323" s="263"/>
      <c r="BNV1323" s="263"/>
      <c r="BNW1323" s="263"/>
      <c r="BNX1323" s="263"/>
      <c r="BNY1323" s="263"/>
      <c r="BNZ1323" s="263"/>
      <c r="BOA1323" s="263"/>
      <c r="BOB1323" s="263"/>
      <c r="BOC1323" s="263"/>
      <c r="BOD1323" s="263"/>
      <c r="BOE1323" s="263"/>
      <c r="BOF1323" s="263"/>
      <c r="BOG1323" s="263"/>
      <c r="BOH1323" s="263"/>
      <c r="BOI1323" s="263"/>
      <c r="BOJ1323" s="263"/>
      <c r="BOK1323" s="263"/>
      <c r="BOL1323" s="263"/>
      <c r="BOM1323" s="263"/>
      <c r="BON1323" s="263"/>
      <c r="BOO1323" s="263"/>
      <c r="BOP1323" s="263"/>
      <c r="BOQ1323" s="263"/>
      <c r="BOR1323" s="263"/>
      <c r="BOS1323" s="263"/>
      <c r="BOT1323" s="263"/>
      <c r="BOU1323" s="263"/>
      <c r="BOV1323" s="263"/>
      <c r="BOW1323" s="263"/>
      <c r="BOX1323" s="263"/>
      <c r="BOY1323" s="263"/>
      <c r="BOZ1323" s="263"/>
      <c r="BPA1323" s="263"/>
      <c r="BPB1323" s="263"/>
      <c r="BPC1323" s="263"/>
      <c r="BPD1323" s="263"/>
      <c r="BPE1323" s="263"/>
      <c r="BPF1323" s="263"/>
      <c r="BPG1323" s="263"/>
      <c r="BPH1323" s="263"/>
      <c r="BPI1323" s="263"/>
      <c r="BPJ1323" s="263"/>
      <c r="BPK1323" s="263"/>
      <c r="BPL1323" s="263"/>
      <c r="BPM1323" s="263"/>
      <c r="BPN1323" s="263"/>
      <c r="BPO1323" s="263"/>
      <c r="BPP1323" s="263"/>
      <c r="BPQ1323" s="263"/>
      <c r="BPR1323" s="263"/>
      <c r="BPS1323" s="263"/>
      <c r="BPT1323" s="263"/>
      <c r="BPU1323" s="263"/>
      <c r="BPV1323" s="263"/>
      <c r="BPW1323" s="263"/>
      <c r="BPX1323" s="263"/>
      <c r="BPY1323" s="263"/>
      <c r="BPZ1323" s="263"/>
      <c r="BQA1323" s="263"/>
      <c r="BQB1323" s="263"/>
      <c r="BQC1323" s="263"/>
      <c r="BQD1323" s="263"/>
      <c r="BQE1323" s="263"/>
      <c r="BQF1323" s="263"/>
      <c r="BQG1323" s="263"/>
      <c r="BQH1323" s="263"/>
      <c r="BQI1323" s="263"/>
      <c r="BQJ1323" s="263"/>
      <c r="BQK1323" s="263"/>
      <c r="BQL1323" s="263"/>
      <c r="BQM1323" s="263"/>
      <c r="BQN1323" s="263"/>
      <c r="BQO1323" s="263"/>
      <c r="BQP1323" s="263"/>
      <c r="BQQ1323" s="263"/>
      <c r="BQR1323" s="263"/>
      <c r="BQS1323" s="263"/>
      <c r="BQT1323" s="263"/>
      <c r="BQU1323" s="263"/>
      <c r="BQV1323" s="263"/>
      <c r="BQW1323" s="263"/>
      <c r="BQX1323" s="263"/>
      <c r="BQY1323" s="263"/>
      <c r="BQZ1323" s="263"/>
      <c r="BRA1323" s="263"/>
      <c r="BRB1323" s="263"/>
      <c r="BRC1323" s="263"/>
      <c r="BRD1323" s="263"/>
      <c r="BRE1323" s="263"/>
      <c r="BRF1323" s="263"/>
      <c r="BRG1323" s="263"/>
      <c r="BRH1323" s="263"/>
      <c r="BRI1323" s="263"/>
      <c r="BRJ1323" s="263"/>
      <c r="BRK1323" s="263"/>
      <c r="BRL1323" s="263"/>
      <c r="BRM1323" s="263"/>
      <c r="BRN1323" s="263"/>
      <c r="BRO1323" s="263"/>
      <c r="BRP1323" s="263"/>
      <c r="BRQ1323" s="263"/>
      <c r="BRR1323" s="263"/>
      <c r="BRS1323" s="263"/>
      <c r="BRT1323" s="263"/>
      <c r="BRU1323" s="263"/>
      <c r="BRV1323" s="263"/>
      <c r="BRW1323" s="263"/>
      <c r="BRX1323" s="263"/>
      <c r="BRY1323" s="263"/>
      <c r="BRZ1323" s="263"/>
      <c r="BSA1323" s="263"/>
      <c r="BSB1323" s="263"/>
      <c r="BSC1323" s="263"/>
      <c r="BSD1323" s="263"/>
      <c r="BSE1323" s="263"/>
      <c r="BSF1323" s="263"/>
      <c r="BSG1323" s="263"/>
      <c r="BSH1323" s="263"/>
      <c r="BSI1323" s="263"/>
      <c r="BSJ1323" s="263"/>
      <c r="BSK1323" s="263"/>
      <c r="BSL1323" s="263"/>
      <c r="BSM1323" s="263"/>
      <c r="BSN1323" s="263"/>
      <c r="BSO1323" s="263"/>
      <c r="BSP1323" s="263"/>
      <c r="BSQ1323" s="263"/>
      <c r="BSR1323" s="263"/>
      <c r="BSS1323" s="263"/>
      <c r="BST1323" s="263"/>
      <c r="BSU1323" s="263"/>
      <c r="BSV1323" s="263"/>
      <c r="BSW1323" s="263"/>
      <c r="BSX1323" s="263"/>
      <c r="BSY1323" s="263"/>
      <c r="BSZ1323" s="263"/>
      <c r="BTA1323" s="263"/>
      <c r="BTB1323" s="263"/>
      <c r="BTC1323" s="263"/>
      <c r="BTD1323" s="263"/>
      <c r="BTE1323" s="263"/>
      <c r="BTF1323" s="263"/>
      <c r="BTG1323" s="263"/>
      <c r="BTH1323" s="263"/>
      <c r="BTI1323" s="263"/>
      <c r="BTJ1323" s="263"/>
      <c r="BTK1323" s="263"/>
      <c r="BTL1323" s="263"/>
      <c r="BTM1323" s="263"/>
      <c r="BTN1323" s="263"/>
      <c r="BTO1323" s="263"/>
      <c r="BTP1323" s="263"/>
      <c r="BTQ1323" s="263"/>
      <c r="BTR1323" s="263"/>
      <c r="BTS1323" s="263"/>
      <c r="BTT1323" s="263"/>
      <c r="BTU1323" s="263"/>
      <c r="BTV1323" s="263"/>
      <c r="BTW1323" s="263"/>
      <c r="BTX1323" s="263"/>
      <c r="BTY1323" s="263"/>
      <c r="BTZ1323" s="263"/>
      <c r="BUA1323" s="263"/>
      <c r="BUB1323" s="263"/>
      <c r="BUC1323" s="263"/>
      <c r="BUD1323" s="263"/>
      <c r="BUE1323" s="263"/>
      <c r="BUF1323" s="263"/>
      <c r="BUG1323" s="263"/>
      <c r="BUH1323" s="263"/>
      <c r="BUI1323" s="263"/>
      <c r="BUJ1323" s="263"/>
      <c r="BUK1323" s="263"/>
      <c r="BUL1323" s="263"/>
      <c r="BUM1323" s="263"/>
      <c r="BUN1323" s="263"/>
      <c r="BUO1323" s="263"/>
      <c r="BUP1323" s="263"/>
      <c r="BUQ1323" s="263"/>
      <c r="BUR1323" s="263"/>
      <c r="BUS1323" s="263"/>
      <c r="BUT1323" s="263"/>
      <c r="BUU1323" s="263"/>
      <c r="BUV1323" s="263"/>
      <c r="BUW1323" s="263"/>
      <c r="BUX1323" s="263"/>
      <c r="BUY1323" s="263"/>
      <c r="BUZ1323" s="263"/>
      <c r="BVA1323" s="263"/>
      <c r="BVB1323" s="263"/>
      <c r="BVC1323" s="263"/>
      <c r="BVD1323" s="263"/>
      <c r="BVE1323" s="263"/>
      <c r="BVF1323" s="263"/>
      <c r="BVG1323" s="263"/>
      <c r="BVH1323" s="263"/>
      <c r="BVI1323" s="263"/>
      <c r="BVJ1323" s="263"/>
      <c r="BVK1323" s="263"/>
      <c r="BVL1323" s="263"/>
      <c r="BVM1323" s="263"/>
      <c r="BVN1323" s="263"/>
      <c r="BVO1323" s="263"/>
      <c r="BVP1323" s="263"/>
      <c r="BVQ1323" s="263"/>
      <c r="BVR1323" s="263"/>
      <c r="BVS1323" s="263"/>
      <c r="BVT1323" s="263"/>
      <c r="BVU1323" s="263"/>
      <c r="BVV1323" s="263"/>
      <c r="BVW1323" s="263"/>
      <c r="BVX1323" s="263"/>
      <c r="BVY1323" s="263"/>
      <c r="BVZ1323" s="263"/>
      <c r="BWA1323" s="263"/>
      <c r="BWB1323" s="263"/>
      <c r="BWC1323" s="263"/>
      <c r="BWD1323" s="263"/>
      <c r="BWE1323" s="263"/>
      <c r="BWF1323" s="263"/>
      <c r="BWG1323" s="263"/>
      <c r="BWH1323" s="263"/>
      <c r="BWI1323" s="263"/>
      <c r="BWJ1323" s="263"/>
      <c r="BWK1323" s="263"/>
      <c r="BWL1323" s="263"/>
      <c r="BWM1323" s="263"/>
      <c r="BWN1323" s="263"/>
      <c r="BWO1323" s="263"/>
      <c r="BWP1323" s="263"/>
      <c r="BWQ1323" s="263"/>
      <c r="BWR1323" s="263"/>
      <c r="BWS1323" s="263"/>
      <c r="BWT1323" s="263"/>
      <c r="BWU1323" s="263"/>
      <c r="BWV1323" s="263"/>
      <c r="BWW1323" s="263"/>
      <c r="BWX1323" s="263"/>
      <c r="BWY1323" s="263"/>
      <c r="BWZ1323" s="263"/>
      <c r="BXA1323" s="263"/>
      <c r="BXB1323" s="263"/>
      <c r="BXC1323" s="263"/>
      <c r="BXD1323" s="263"/>
      <c r="BXE1323" s="263"/>
      <c r="BXF1323" s="263"/>
      <c r="BXG1323" s="263"/>
      <c r="BXH1323" s="263"/>
      <c r="BXI1323" s="263"/>
      <c r="BXJ1323" s="263"/>
      <c r="BXK1323" s="263"/>
      <c r="BXL1323" s="263"/>
      <c r="BXM1323" s="263"/>
      <c r="BXN1323" s="263"/>
      <c r="BXO1323" s="263"/>
      <c r="BXP1323" s="263"/>
      <c r="BXQ1323" s="263"/>
      <c r="BXR1323" s="263"/>
      <c r="BXS1323" s="263"/>
      <c r="BXT1323" s="263"/>
      <c r="BXU1323" s="263"/>
      <c r="BXV1323" s="263"/>
      <c r="BXW1323" s="263"/>
      <c r="BXX1323" s="263"/>
      <c r="BXY1323" s="263"/>
      <c r="BXZ1323" s="263"/>
      <c r="BYA1323" s="263"/>
      <c r="BYB1323" s="263"/>
      <c r="BYC1323" s="263"/>
      <c r="BYD1323" s="263"/>
      <c r="BYE1323" s="263"/>
      <c r="BYF1323" s="263"/>
      <c r="BYG1323" s="263"/>
      <c r="BYH1323" s="263"/>
      <c r="BYI1323" s="263"/>
      <c r="BYJ1323" s="263"/>
      <c r="BYK1323" s="263"/>
      <c r="BYL1323" s="263"/>
      <c r="BYM1323" s="263"/>
      <c r="BYN1323" s="263"/>
      <c r="BYO1323" s="263"/>
      <c r="BYP1323" s="263"/>
      <c r="BYQ1323" s="263"/>
      <c r="BYR1323" s="263"/>
      <c r="BYS1323" s="263"/>
      <c r="BYT1323" s="263"/>
      <c r="BYU1323" s="263"/>
      <c r="BYV1323" s="263"/>
      <c r="BYW1323" s="263"/>
      <c r="BYX1323" s="263"/>
      <c r="BYY1323" s="263"/>
      <c r="BYZ1323" s="263"/>
      <c r="BZA1323" s="263"/>
      <c r="BZB1323" s="263"/>
      <c r="BZC1323" s="263"/>
      <c r="BZD1323" s="263"/>
      <c r="BZE1323" s="263"/>
      <c r="BZF1323" s="263"/>
      <c r="BZG1323" s="263"/>
      <c r="BZH1323" s="263"/>
      <c r="BZI1323" s="263"/>
      <c r="BZJ1323" s="263"/>
      <c r="BZK1323" s="263"/>
      <c r="BZL1323" s="263"/>
      <c r="BZM1323" s="263"/>
      <c r="BZN1323" s="263"/>
      <c r="BZO1323" s="263"/>
      <c r="BZP1323" s="263"/>
      <c r="BZQ1323" s="263"/>
      <c r="BZR1323" s="263"/>
      <c r="BZS1323" s="263"/>
      <c r="BZT1323" s="263"/>
      <c r="BZU1323" s="263"/>
      <c r="BZV1323" s="263"/>
      <c r="BZW1323" s="263"/>
      <c r="BZX1323" s="263"/>
      <c r="BZY1323" s="263"/>
      <c r="BZZ1323" s="263"/>
      <c r="CAA1323" s="263"/>
      <c r="CAB1323" s="263"/>
      <c r="CAC1323" s="263"/>
      <c r="CAD1323" s="263"/>
      <c r="CAE1323" s="263"/>
      <c r="CAF1323" s="263"/>
      <c r="CAG1323" s="263"/>
      <c r="CAH1323" s="263"/>
      <c r="CAI1323" s="263"/>
      <c r="CAJ1323" s="263"/>
      <c r="CAK1323" s="263"/>
      <c r="CAL1323" s="263"/>
      <c r="CAM1323" s="263"/>
      <c r="CAN1323" s="263"/>
      <c r="CAO1323" s="263"/>
      <c r="CAP1323" s="263"/>
      <c r="CAQ1323" s="263"/>
      <c r="CAR1323" s="263"/>
      <c r="CAS1323" s="263"/>
      <c r="CAT1323" s="263"/>
      <c r="CAU1323" s="263"/>
      <c r="CAV1323" s="263"/>
      <c r="CAW1323" s="263"/>
      <c r="CAX1323" s="263"/>
      <c r="CAY1323" s="263"/>
      <c r="CAZ1323" s="263"/>
      <c r="CBA1323" s="263"/>
      <c r="CBB1323" s="263"/>
      <c r="CBC1323" s="263"/>
      <c r="CBD1323" s="263"/>
      <c r="CBE1323" s="263"/>
      <c r="CBF1323" s="263"/>
      <c r="CBG1323" s="263"/>
      <c r="CBH1323" s="263"/>
      <c r="CBI1323" s="263"/>
      <c r="CBJ1323" s="263"/>
      <c r="CBK1323" s="263"/>
      <c r="CBL1323" s="263"/>
      <c r="CBM1323" s="263"/>
      <c r="CBN1323" s="263"/>
      <c r="CBO1323" s="263"/>
      <c r="CBP1323" s="263"/>
      <c r="CBQ1323" s="263"/>
      <c r="CBR1323" s="263"/>
      <c r="CBS1323" s="263"/>
      <c r="CBT1323" s="263"/>
      <c r="CBU1323" s="263"/>
      <c r="CBV1323" s="263"/>
      <c r="CBW1323" s="263"/>
      <c r="CBX1323" s="263"/>
      <c r="CBY1323" s="263"/>
      <c r="CBZ1323" s="263"/>
      <c r="CCA1323" s="263"/>
      <c r="CCB1323" s="263"/>
      <c r="CCC1323" s="263"/>
      <c r="CCD1323" s="263"/>
      <c r="CCE1323" s="263"/>
      <c r="CCF1323" s="263"/>
      <c r="CCG1323" s="263"/>
      <c r="CCH1323" s="263"/>
      <c r="CCI1323" s="263"/>
      <c r="CCJ1323" s="263"/>
      <c r="CCK1323" s="263"/>
      <c r="CCL1323" s="263"/>
      <c r="CCM1323" s="263"/>
      <c r="CCN1323" s="263"/>
      <c r="CCO1323" s="263"/>
      <c r="CCP1323" s="263"/>
      <c r="CCQ1323" s="263"/>
      <c r="CCR1323" s="263"/>
      <c r="CCS1323" s="263"/>
      <c r="CCT1323" s="263"/>
      <c r="CCU1323" s="263"/>
      <c r="CCV1323" s="263"/>
      <c r="CCW1323" s="263"/>
      <c r="CCX1323" s="263"/>
      <c r="CCY1323" s="263"/>
      <c r="CCZ1323" s="263"/>
      <c r="CDA1323" s="263"/>
      <c r="CDB1323" s="263"/>
      <c r="CDC1323" s="263"/>
      <c r="CDD1323" s="263"/>
      <c r="CDE1323" s="263"/>
      <c r="CDF1323" s="263"/>
      <c r="CDG1323" s="263"/>
      <c r="CDH1323" s="263"/>
      <c r="CDI1323" s="263"/>
      <c r="CDJ1323" s="263"/>
      <c r="CDK1323" s="263"/>
      <c r="CDL1323" s="263"/>
      <c r="CDM1323" s="263"/>
      <c r="CDN1323" s="263"/>
      <c r="CDO1323" s="263"/>
      <c r="CDP1323" s="263"/>
      <c r="CDQ1323" s="263"/>
      <c r="CDR1323" s="263"/>
      <c r="CDS1323" s="263"/>
      <c r="CDT1323" s="263"/>
      <c r="CDU1323" s="263"/>
      <c r="CDV1323" s="263"/>
      <c r="CDW1323" s="263"/>
      <c r="CDX1323" s="263"/>
      <c r="CDY1323" s="263"/>
      <c r="CDZ1323" s="263"/>
      <c r="CEA1323" s="263"/>
      <c r="CEB1323" s="263"/>
      <c r="CEC1323" s="263"/>
      <c r="CED1323" s="263"/>
      <c r="CEE1323" s="263"/>
      <c r="CEF1323" s="263"/>
      <c r="CEG1323" s="263"/>
      <c r="CEH1323" s="263"/>
      <c r="CEI1323" s="263"/>
      <c r="CEJ1323" s="263"/>
      <c r="CEK1323" s="263"/>
      <c r="CEL1323" s="263"/>
      <c r="CEM1323" s="263"/>
      <c r="CEN1323" s="263"/>
      <c r="CEO1323" s="263"/>
      <c r="CEP1323" s="263"/>
      <c r="CEQ1323" s="263"/>
      <c r="CER1323" s="263"/>
      <c r="CES1323" s="263"/>
      <c r="CET1323" s="263"/>
      <c r="CEU1323" s="263"/>
      <c r="CEV1323" s="263"/>
      <c r="CEW1323" s="263"/>
      <c r="CEX1323" s="263"/>
      <c r="CEY1323" s="263"/>
      <c r="CEZ1323" s="263"/>
      <c r="CFA1323" s="263"/>
      <c r="CFB1323" s="263"/>
      <c r="CFC1323" s="263"/>
      <c r="CFD1323" s="263"/>
      <c r="CFE1323" s="263"/>
      <c r="CFF1323" s="263"/>
      <c r="CFG1323" s="263"/>
      <c r="CFH1323" s="263"/>
      <c r="CFI1323" s="263"/>
      <c r="CFJ1323" s="263"/>
      <c r="CFK1323" s="263"/>
      <c r="CFL1323" s="263"/>
      <c r="CFM1323" s="263"/>
      <c r="CFN1323" s="263"/>
      <c r="CFO1323" s="263"/>
      <c r="CFP1323" s="263"/>
      <c r="CFQ1323" s="263"/>
      <c r="CFR1323" s="263"/>
      <c r="CFS1323" s="263"/>
      <c r="CFT1323" s="263"/>
      <c r="CFU1323" s="263"/>
      <c r="CFV1323" s="263"/>
      <c r="CFW1323" s="263"/>
      <c r="CFX1323" s="263"/>
      <c r="CFY1323" s="263"/>
      <c r="CFZ1323" s="263"/>
      <c r="CGA1323" s="263"/>
      <c r="CGB1323" s="263"/>
      <c r="CGC1323" s="263"/>
      <c r="CGD1323" s="263"/>
      <c r="CGE1323" s="263"/>
      <c r="CGF1323" s="263"/>
      <c r="CGG1323" s="263"/>
      <c r="CGH1323" s="263"/>
      <c r="CGI1323" s="263"/>
      <c r="CGJ1323" s="263"/>
      <c r="CGK1323" s="263"/>
      <c r="CGL1323" s="263"/>
      <c r="CGM1323" s="263"/>
      <c r="CGN1323" s="263"/>
      <c r="CGO1323" s="263"/>
      <c r="CGP1323" s="263"/>
      <c r="CGQ1323" s="263"/>
      <c r="CGR1323" s="263"/>
      <c r="CGS1323" s="263"/>
      <c r="CGT1323" s="263"/>
      <c r="CGU1323" s="263"/>
      <c r="CGV1323" s="263"/>
      <c r="CGW1323" s="263"/>
      <c r="CGX1323" s="263"/>
      <c r="CGY1323" s="263"/>
      <c r="CGZ1323" s="263"/>
      <c r="CHA1323" s="263"/>
      <c r="CHB1323" s="263"/>
      <c r="CHC1323" s="263"/>
      <c r="CHD1323" s="263"/>
      <c r="CHE1323" s="263"/>
      <c r="CHF1323" s="263"/>
      <c r="CHG1323" s="263"/>
      <c r="CHH1323" s="263"/>
      <c r="CHI1323" s="263"/>
      <c r="CHJ1323" s="263"/>
      <c r="CHK1323" s="263"/>
      <c r="CHL1323" s="263"/>
      <c r="CHM1323" s="263"/>
      <c r="CHN1323" s="263"/>
      <c r="CHO1323" s="263"/>
      <c r="CHP1323" s="263"/>
      <c r="CHQ1323" s="263"/>
      <c r="CHR1323" s="263"/>
      <c r="CHS1323" s="263"/>
      <c r="CHT1323" s="263"/>
      <c r="CHU1323" s="263"/>
      <c r="CHV1323" s="263"/>
      <c r="CHW1323" s="263"/>
      <c r="CHX1323" s="263"/>
      <c r="CHY1323" s="263"/>
      <c r="CHZ1323" s="263"/>
      <c r="CIA1323" s="263"/>
      <c r="CIB1323" s="263"/>
      <c r="CIC1323" s="263"/>
      <c r="CID1323" s="263"/>
      <c r="CIE1323" s="263"/>
      <c r="CIF1323" s="263"/>
      <c r="CIG1323" s="263"/>
      <c r="CIH1323" s="263"/>
      <c r="CII1323" s="263"/>
      <c r="CIJ1323" s="263"/>
      <c r="CIK1323" s="263"/>
      <c r="CIL1323" s="263"/>
      <c r="CIM1323" s="263"/>
      <c r="CIN1323" s="263"/>
      <c r="CIO1323" s="263"/>
      <c r="CIP1323" s="263"/>
      <c r="CIQ1323" s="263"/>
      <c r="CIR1323" s="263"/>
      <c r="CIS1323" s="263"/>
      <c r="CIT1323" s="263"/>
      <c r="CIU1323" s="263"/>
      <c r="CIV1323" s="263"/>
      <c r="CIW1323" s="263"/>
      <c r="CIX1323" s="263"/>
      <c r="CIY1323" s="263"/>
      <c r="CIZ1323" s="263"/>
      <c r="CJA1323" s="263"/>
      <c r="CJB1323" s="263"/>
      <c r="CJC1323" s="263"/>
      <c r="CJD1323" s="263"/>
      <c r="CJE1323" s="263"/>
      <c r="CJF1323" s="263"/>
      <c r="CJG1323" s="263"/>
      <c r="CJH1323" s="263"/>
      <c r="CJI1323" s="263"/>
      <c r="CJJ1323" s="263"/>
      <c r="CJK1323" s="263"/>
      <c r="CJL1323" s="263"/>
      <c r="CJM1323" s="263"/>
      <c r="CJN1323" s="263"/>
      <c r="CJO1323" s="263"/>
      <c r="CJP1323" s="263"/>
      <c r="CJQ1323" s="263"/>
      <c r="CJR1323" s="263"/>
      <c r="CJS1323" s="263"/>
      <c r="CJT1323" s="263"/>
      <c r="CJU1323" s="263"/>
      <c r="CJV1323" s="263"/>
      <c r="CJW1323" s="263"/>
      <c r="CJX1323" s="263"/>
      <c r="CJY1323" s="263"/>
      <c r="CJZ1323" s="263"/>
      <c r="CKA1323" s="263"/>
      <c r="CKB1323" s="263"/>
      <c r="CKC1323" s="263"/>
      <c r="CKD1323" s="263"/>
      <c r="CKE1323" s="263"/>
      <c r="CKF1323" s="263"/>
      <c r="CKG1323" s="263"/>
      <c r="CKH1323" s="263"/>
      <c r="CKI1323" s="263"/>
      <c r="CKJ1323" s="263"/>
      <c r="CKK1323" s="263"/>
      <c r="CKL1323" s="263"/>
      <c r="CKM1323" s="263"/>
      <c r="CKN1323" s="263"/>
      <c r="CKO1323" s="263"/>
      <c r="CKP1323" s="263"/>
      <c r="CKQ1323" s="263"/>
      <c r="CKR1323" s="263"/>
      <c r="CKS1323" s="263"/>
      <c r="CKT1323" s="263"/>
      <c r="CKU1323" s="263"/>
      <c r="CKV1323" s="263"/>
      <c r="CKW1323" s="263"/>
      <c r="CKX1323" s="263"/>
      <c r="CKY1323" s="263"/>
      <c r="CKZ1323" s="263"/>
      <c r="CLA1323" s="263"/>
      <c r="CLB1323" s="263"/>
      <c r="CLC1323" s="263"/>
      <c r="CLD1323" s="263"/>
      <c r="CLE1323" s="263"/>
      <c r="CLF1323" s="263"/>
      <c r="CLG1323" s="263"/>
      <c r="CLH1323" s="263"/>
      <c r="CLI1323" s="263"/>
      <c r="CLJ1323" s="263"/>
      <c r="CLK1323" s="263"/>
      <c r="CLL1323" s="263"/>
      <c r="CLM1323" s="263"/>
      <c r="CLN1323" s="263"/>
      <c r="CLO1323" s="263"/>
      <c r="CLP1323" s="263"/>
      <c r="CLQ1323" s="263"/>
      <c r="CLR1323" s="263"/>
      <c r="CLS1323" s="263"/>
      <c r="CLT1323" s="263"/>
      <c r="CLU1323" s="263"/>
      <c r="CLV1323" s="263"/>
      <c r="CLW1323" s="263"/>
      <c r="CLX1323" s="263"/>
      <c r="CLY1323" s="263"/>
      <c r="CLZ1323" s="263"/>
      <c r="CMA1323" s="263"/>
      <c r="CMB1323" s="263"/>
      <c r="CMC1323" s="263"/>
      <c r="CMD1323" s="263"/>
      <c r="CME1323" s="263"/>
      <c r="CMF1323" s="263"/>
      <c r="CMG1323" s="263"/>
      <c r="CMH1323" s="263"/>
      <c r="CMI1323" s="263"/>
      <c r="CMJ1323" s="263"/>
      <c r="CMK1323" s="263"/>
      <c r="CML1323" s="263"/>
      <c r="CMM1323" s="263"/>
      <c r="CMN1323" s="263"/>
      <c r="CMO1323" s="263"/>
      <c r="CMP1323" s="263"/>
      <c r="CMQ1323" s="263"/>
      <c r="CMR1323" s="263"/>
      <c r="CMS1323" s="263"/>
      <c r="CMT1323" s="263"/>
      <c r="CMU1323" s="263"/>
      <c r="CMV1323" s="263"/>
      <c r="CMW1323" s="263"/>
      <c r="CMX1323" s="263"/>
      <c r="CMY1323" s="263"/>
      <c r="CMZ1323" s="263"/>
      <c r="CNA1323" s="263"/>
      <c r="CNB1323" s="263"/>
      <c r="CNC1323" s="263"/>
      <c r="CND1323" s="263"/>
      <c r="CNE1323" s="263"/>
      <c r="CNF1323" s="263"/>
      <c r="CNG1323" s="263"/>
      <c r="CNH1323" s="263"/>
      <c r="CNI1323" s="263"/>
      <c r="CNJ1323" s="263"/>
      <c r="CNK1323" s="263"/>
      <c r="CNL1323" s="263"/>
      <c r="CNM1323" s="263"/>
      <c r="CNN1323" s="263"/>
      <c r="CNO1323" s="263"/>
      <c r="CNP1323" s="263"/>
      <c r="CNQ1323" s="263"/>
      <c r="CNR1323" s="263"/>
      <c r="CNS1323" s="263"/>
      <c r="CNT1323" s="263"/>
      <c r="CNU1323" s="263"/>
      <c r="CNV1323" s="263"/>
      <c r="CNW1323" s="263"/>
      <c r="CNX1323" s="263"/>
      <c r="CNY1323" s="263"/>
      <c r="CNZ1323" s="263"/>
      <c r="COA1323" s="263"/>
      <c r="COB1323" s="263"/>
      <c r="COC1323" s="263"/>
      <c r="COD1323" s="263"/>
      <c r="COE1323" s="263"/>
      <c r="COF1323" s="263"/>
      <c r="COG1323" s="263"/>
      <c r="COH1323" s="263"/>
      <c r="COI1323" s="263"/>
      <c r="COJ1323" s="263"/>
      <c r="COK1323" s="263"/>
      <c r="COL1323" s="263"/>
      <c r="COM1323" s="263"/>
      <c r="CON1323" s="263"/>
      <c r="COO1323" s="263"/>
      <c r="COP1323" s="263"/>
      <c r="COQ1323" s="263"/>
      <c r="COR1323" s="263"/>
      <c r="COS1323" s="263"/>
      <c r="COT1323" s="263"/>
      <c r="COU1323" s="263"/>
      <c r="COV1323" s="263"/>
      <c r="COW1323" s="263"/>
      <c r="COX1323" s="263"/>
      <c r="COY1323" s="263"/>
      <c r="COZ1323" s="263"/>
      <c r="CPA1323" s="263"/>
      <c r="CPB1323" s="263"/>
      <c r="CPC1323" s="263"/>
      <c r="CPD1323" s="263"/>
      <c r="CPE1323" s="263"/>
      <c r="CPF1323" s="263"/>
      <c r="CPG1323" s="263"/>
      <c r="CPH1323" s="263"/>
      <c r="CPI1323" s="263"/>
      <c r="CPJ1323" s="263"/>
      <c r="CPK1323" s="263"/>
      <c r="CPL1323" s="263"/>
      <c r="CPM1323" s="263"/>
      <c r="CPN1323" s="263"/>
      <c r="CPO1323" s="263"/>
      <c r="CPP1323" s="263"/>
      <c r="CPQ1323" s="263"/>
      <c r="CPR1323" s="263"/>
      <c r="CPS1323" s="263"/>
      <c r="CPT1323" s="263"/>
      <c r="CPU1323" s="263"/>
      <c r="CPV1323" s="263"/>
      <c r="CPW1323" s="263"/>
      <c r="CPX1323" s="263"/>
      <c r="CPY1323" s="263"/>
      <c r="CPZ1323" s="263"/>
      <c r="CQA1323" s="263"/>
      <c r="CQB1323" s="263"/>
      <c r="CQC1323" s="263"/>
      <c r="CQD1323" s="263"/>
      <c r="CQE1323" s="263"/>
      <c r="CQF1323" s="263"/>
      <c r="CQG1323" s="263"/>
      <c r="CQH1323" s="263"/>
      <c r="CQI1323" s="263"/>
      <c r="CQJ1323" s="263"/>
      <c r="CQK1323" s="263"/>
      <c r="CQL1323" s="263"/>
      <c r="CQM1323" s="263"/>
      <c r="CQN1323" s="263"/>
      <c r="CQO1323" s="263"/>
      <c r="CQP1323" s="263"/>
      <c r="CQQ1323" s="263"/>
      <c r="CQR1323" s="263"/>
      <c r="CQS1323" s="263"/>
      <c r="CQT1323" s="263"/>
      <c r="CQU1323" s="263"/>
      <c r="CQV1323" s="263"/>
      <c r="CQW1323" s="263"/>
      <c r="CQX1323" s="263"/>
      <c r="CQY1323" s="263"/>
      <c r="CQZ1323" s="263"/>
      <c r="CRA1323" s="263"/>
      <c r="CRB1323" s="263"/>
      <c r="CRC1323" s="263"/>
      <c r="CRD1323" s="263"/>
      <c r="CRE1323" s="263"/>
      <c r="CRF1323" s="263"/>
      <c r="CRG1323" s="263"/>
      <c r="CRH1323" s="263"/>
      <c r="CRI1323" s="263"/>
      <c r="CRJ1323" s="263"/>
      <c r="CRK1323" s="263"/>
      <c r="CRL1323" s="263"/>
      <c r="CRM1323" s="263"/>
      <c r="CRN1323" s="263"/>
      <c r="CRO1323" s="263"/>
      <c r="CRP1323" s="263"/>
      <c r="CRQ1323" s="263"/>
      <c r="CRR1323" s="263"/>
      <c r="CRS1323" s="263"/>
      <c r="CRT1323" s="263"/>
      <c r="CRU1323" s="263"/>
      <c r="CRV1323" s="263"/>
      <c r="CRW1323" s="263"/>
      <c r="CRX1323" s="263"/>
      <c r="CRY1323" s="263"/>
      <c r="CRZ1323" s="263"/>
      <c r="CSA1323" s="263"/>
      <c r="CSB1323" s="263"/>
      <c r="CSC1323" s="263"/>
      <c r="CSD1323" s="263"/>
      <c r="CSE1323" s="263"/>
      <c r="CSF1323" s="263"/>
      <c r="CSG1323" s="263"/>
      <c r="CSH1323" s="263"/>
      <c r="CSI1323" s="263"/>
      <c r="CSJ1323" s="263"/>
      <c r="CSK1323" s="263"/>
      <c r="CSL1323" s="263"/>
      <c r="CSM1323" s="263"/>
      <c r="CSN1323" s="263"/>
      <c r="CSO1323" s="263"/>
      <c r="CSP1323" s="263"/>
      <c r="CSQ1323" s="263"/>
      <c r="CSR1323" s="263"/>
      <c r="CSS1323" s="263"/>
      <c r="CST1323" s="263"/>
      <c r="CSU1323" s="263"/>
      <c r="CSV1323" s="263"/>
      <c r="CSW1323" s="263"/>
      <c r="CSX1323" s="263"/>
      <c r="CSY1323" s="263"/>
      <c r="CSZ1323" s="263"/>
      <c r="CTA1323" s="263"/>
      <c r="CTB1323" s="263"/>
      <c r="CTC1323" s="263"/>
      <c r="CTD1323" s="263"/>
      <c r="CTE1323" s="263"/>
      <c r="CTF1323" s="263"/>
      <c r="CTG1323" s="263"/>
      <c r="CTH1323" s="263"/>
      <c r="CTI1323" s="263"/>
      <c r="CTJ1323" s="263"/>
      <c r="CTK1323" s="263"/>
      <c r="CTL1323" s="263"/>
      <c r="CTM1323" s="263"/>
      <c r="CTN1323" s="263"/>
      <c r="CTO1323" s="263"/>
      <c r="CTP1323" s="263"/>
      <c r="CTQ1323" s="263"/>
      <c r="CTR1323" s="263"/>
      <c r="CTS1323" s="263"/>
      <c r="CTT1323" s="263"/>
      <c r="CTU1323" s="263"/>
      <c r="CTV1323" s="263"/>
      <c r="CTW1323" s="263"/>
      <c r="CTX1323" s="263"/>
      <c r="CTY1323" s="263"/>
      <c r="CTZ1323" s="263"/>
      <c r="CUA1323" s="263"/>
      <c r="CUB1323" s="263"/>
      <c r="CUC1323" s="263"/>
      <c r="CUD1323" s="263"/>
      <c r="CUE1323" s="263"/>
      <c r="CUF1323" s="263"/>
      <c r="CUG1323" s="263"/>
      <c r="CUH1323" s="263"/>
      <c r="CUI1323" s="263"/>
      <c r="CUJ1323" s="263"/>
      <c r="CUK1323" s="263"/>
      <c r="CUL1323" s="263"/>
      <c r="CUM1323" s="263"/>
      <c r="CUN1323" s="263"/>
      <c r="CUO1323" s="263"/>
      <c r="CUP1323" s="263"/>
      <c r="CUQ1323" s="263"/>
      <c r="CUR1323" s="263"/>
      <c r="CUS1323" s="263"/>
      <c r="CUT1323" s="263"/>
      <c r="CUU1323" s="263"/>
      <c r="CUV1323" s="263"/>
      <c r="CUW1323" s="263"/>
      <c r="CUX1323" s="263"/>
      <c r="CUY1323" s="263"/>
      <c r="CUZ1323" s="263"/>
      <c r="CVA1323" s="263"/>
      <c r="CVB1323" s="263"/>
      <c r="CVC1323" s="263"/>
      <c r="CVD1323" s="263"/>
      <c r="CVE1323" s="263"/>
      <c r="CVF1323" s="263"/>
      <c r="CVG1323" s="263"/>
      <c r="CVH1323" s="263"/>
      <c r="CVI1323" s="263"/>
      <c r="CVJ1323" s="263"/>
      <c r="CVK1323" s="263"/>
      <c r="CVL1323" s="263"/>
      <c r="CVM1323" s="263"/>
      <c r="CVN1323" s="263"/>
      <c r="CVO1323" s="263"/>
      <c r="CVP1323" s="263"/>
      <c r="CVQ1323" s="263"/>
      <c r="CVR1323" s="263"/>
      <c r="CVS1323" s="263"/>
      <c r="CVT1323" s="263"/>
      <c r="CVU1323" s="263"/>
      <c r="CVV1323" s="263"/>
      <c r="CVW1323" s="263"/>
      <c r="CVX1323" s="263"/>
      <c r="CVY1323" s="263"/>
      <c r="CVZ1323" s="263"/>
      <c r="CWA1323" s="263"/>
      <c r="CWB1323" s="263"/>
      <c r="CWC1323" s="263"/>
      <c r="CWD1323" s="263"/>
      <c r="CWE1323" s="263"/>
      <c r="CWF1323" s="263"/>
      <c r="CWG1323" s="263"/>
      <c r="CWH1323" s="263"/>
      <c r="CWI1323" s="263"/>
      <c r="CWJ1323" s="263"/>
      <c r="CWK1323" s="263"/>
      <c r="CWL1323" s="263"/>
      <c r="CWM1323" s="263"/>
      <c r="CWN1323" s="263"/>
      <c r="CWO1323" s="263"/>
      <c r="CWP1323" s="263"/>
      <c r="CWQ1323" s="263"/>
      <c r="CWR1323" s="263"/>
      <c r="CWS1323" s="263"/>
      <c r="CWT1323" s="263"/>
      <c r="CWU1323" s="263"/>
      <c r="CWV1323" s="263"/>
      <c r="CWW1323" s="263"/>
      <c r="CWX1323" s="263"/>
      <c r="CWY1323" s="263"/>
      <c r="CWZ1323" s="263"/>
      <c r="CXA1323" s="263"/>
      <c r="CXB1323" s="263"/>
      <c r="CXC1323" s="263"/>
      <c r="CXD1323" s="263"/>
      <c r="CXE1323" s="263"/>
      <c r="CXF1323" s="263"/>
      <c r="CXG1323" s="263"/>
      <c r="CXH1323" s="263"/>
      <c r="CXI1323" s="263"/>
      <c r="CXJ1323" s="263"/>
      <c r="CXK1323" s="263"/>
      <c r="CXL1323" s="263"/>
      <c r="CXM1323" s="263"/>
      <c r="CXN1323" s="263"/>
      <c r="CXO1323" s="263"/>
      <c r="CXP1323" s="263"/>
      <c r="CXQ1323" s="263"/>
      <c r="CXR1323" s="263"/>
      <c r="CXS1323" s="263"/>
      <c r="CXT1323" s="263"/>
      <c r="CXU1323" s="263"/>
      <c r="CXV1323" s="263"/>
      <c r="CXW1323" s="263"/>
      <c r="CXX1323" s="263"/>
      <c r="CXY1323" s="263"/>
      <c r="CXZ1323" s="263"/>
      <c r="CYA1323" s="263"/>
      <c r="CYB1323" s="263"/>
      <c r="CYC1323" s="263"/>
      <c r="CYD1323" s="263"/>
      <c r="CYE1323" s="263"/>
      <c r="CYF1323" s="263"/>
      <c r="CYG1323" s="263"/>
      <c r="CYH1323" s="263"/>
      <c r="CYI1323" s="263"/>
      <c r="CYJ1323" s="263"/>
      <c r="CYK1323" s="263"/>
      <c r="CYL1323" s="263"/>
      <c r="CYM1323" s="263"/>
      <c r="CYN1323" s="263"/>
      <c r="CYO1323" s="263"/>
      <c r="CYP1323" s="263"/>
      <c r="CYQ1323" s="263"/>
      <c r="CYR1323" s="263"/>
      <c r="CYS1323" s="263"/>
      <c r="CYT1323" s="263"/>
      <c r="CYU1323" s="263"/>
      <c r="CYV1323" s="263"/>
      <c r="CYW1323" s="263"/>
      <c r="CYX1323" s="263"/>
      <c r="CYY1323" s="263"/>
      <c r="CYZ1323" s="263"/>
      <c r="CZA1323" s="263"/>
      <c r="CZB1323" s="263"/>
      <c r="CZC1323" s="263"/>
      <c r="CZD1323" s="263"/>
      <c r="CZE1323" s="263"/>
      <c r="CZF1323" s="263"/>
      <c r="CZG1323" s="263"/>
      <c r="CZH1323" s="263"/>
      <c r="CZI1323" s="263"/>
      <c r="CZJ1323" s="263"/>
      <c r="CZK1323" s="263"/>
      <c r="CZL1323" s="263"/>
      <c r="CZM1323" s="263"/>
      <c r="CZN1323" s="263"/>
      <c r="CZO1323" s="263"/>
      <c r="CZP1323" s="263"/>
      <c r="CZQ1323" s="263"/>
      <c r="CZR1323" s="263"/>
      <c r="CZS1323" s="263"/>
      <c r="CZT1323" s="263"/>
      <c r="CZU1323" s="263"/>
      <c r="CZV1323" s="263"/>
      <c r="CZW1323" s="263"/>
      <c r="CZX1323" s="263"/>
      <c r="CZY1323" s="263"/>
      <c r="CZZ1323" s="263"/>
      <c r="DAA1323" s="263"/>
      <c r="DAB1323" s="263"/>
      <c r="DAC1323" s="263"/>
      <c r="DAD1323" s="263"/>
      <c r="DAE1323" s="263"/>
      <c r="DAF1323" s="263"/>
      <c r="DAG1323" s="263"/>
      <c r="DAH1323" s="263"/>
      <c r="DAI1323" s="263"/>
      <c r="DAJ1323" s="263"/>
      <c r="DAK1323" s="263"/>
      <c r="DAL1323" s="263"/>
      <c r="DAM1323" s="263"/>
      <c r="DAN1323" s="263"/>
      <c r="DAO1323" s="263"/>
      <c r="DAP1323" s="263"/>
      <c r="DAQ1323" s="263"/>
      <c r="DAR1323" s="263"/>
      <c r="DAS1323" s="263"/>
      <c r="DAT1323" s="263"/>
      <c r="DAU1323" s="263"/>
      <c r="DAV1323" s="263"/>
      <c r="DAW1323" s="263"/>
      <c r="DAX1323" s="263"/>
      <c r="DAY1323" s="263"/>
      <c r="DAZ1323" s="263"/>
      <c r="DBA1323" s="263"/>
      <c r="DBB1323" s="263"/>
      <c r="DBC1323" s="263"/>
      <c r="DBD1323" s="263"/>
      <c r="DBE1323" s="263"/>
      <c r="DBF1323" s="263"/>
      <c r="DBG1323" s="263"/>
      <c r="DBH1323" s="263"/>
      <c r="DBI1323" s="263"/>
      <c r="DBJ1323" s="263"/>
      <c r="DBK1323" s="263"/>
      <c r="DBL1323" s="263"/>
      <c r="DBM1323" s="263"/>
      <c r="DBN1323" s="263"/>
      <c r="DBO1323" s="263"/>
      <c r="DBP1323" s="263"/>
      <c r="DBQ1323" s="263"/>
      <c r="DBR1323" s="263"/>
      <c r="DBS1323" s="263"/>
      <c r="DBT1323" s="263"/>
      <c r="DBU1323" s="263"/>
      <c r="DBV1323" s="263"/>
      <c r="DBW1323" s="263"/>
      <c r="DBX1323" s="263"/>
      <c r="DBY1323" s="263"/>
      <c r="DBZ1323" s="263"/>
      <c r="DCA1323" s="263"/>
      <c r="DCB1323" s="263"/>
      <c r="DCC1323" s="263"/>
      <c r="DCD1323" s="263"/>
      <c r="DCE1323" s="263"/>
      <c r="DCF1323" s="263"/>
      <c r="DCG1323" s="263"/>
      <c r="DCH1323" s="263"/>
      <c r="DCI1323" s="263"/>
      <c r="DCJ1323" s="263"/>
      <c r="DCK1323" s="263"/>
      <c r="DCL1323" s="263"/>
      <c r="DCM1323" s="263"/>
      <c r="DCN1323" s="263"/>
      <c r="DCO1323" s="263"/>
      <c r="DCP1323" s="263"/>
      <c r="DCQ1323" s="263"/>
      <c r="DCR1323" s="263"/>
      <c r="DCS1323" s="263"/>
      <c r="DCT1323" s="263"/>
      <c r="DCU1323" s="263"/>
      <c r="DCV1323" s="263"/>
      <c r="DCW1323" s="263"/>
      <c r="DCX1323" s="263"/>
      <c r="DCY1323" s="263"/>
      <c r="DCZ1323" s="263"/>
      <c r="DDA1323" s="263"/>
      <c r="DDB1323" s="263"/>
      <c r="DDC1323" s="263"/>
      <c r="DDD1323" s="263"/>
      <c r="DDE1323" s="263"/>
      <c r="DDF1323" s="263"/>
      <c r="DDG1323" s="263"/>
      <c r="DDH1323" s="263"/>
      <c r="DDI1323" s="263"/>
      <c r="DDJ1323" s="263"/>
      <c r="DDK1323" s="263"/>
      <c r="DDL1323" s="263"/>
      <c r="DDM1323" s="263"/>
      <c r="DDN1323" s="263"/>
      <c r="DDO1323" s="263"/>
      <c r="DDP1323" s="263"/>
      <c r="DDQ1323" s="263"/>
      <c r="DDR1323" s="263"/>
      <c r="DDS1323" s="263"/>
      <c r="DDT1323" s="263"/>
      <c r="DDU1323" s="263"/>
      <c r="DDV1323" s="263"/>
      <c r="DDW1323" s="263"/>
      <c r="DDX1323" s="263"/>
      <c r="DDY1323" s="263"/>
      <c r="DDZ1323" s="263"/>
      <c r="DEA1323" s="263"/>
      <c r="DEB1323" s="263"/>
      <c r="DEC1323" s="263"/>
      <c r="DED1323" s="263"/>
      <c r="DEE1323" s="263"/>
      <c r="DEF1323" s="263"/>
      <c r="DEG1323" s="263"/>
      <c r="DEH1323" s="263"/>
      <c r="DEI1323" s="263"/>
      <c r="DEJ1323" s="263"/>
      <c r="DEK1323" s="263"/>
      <c r="DEL1323" s="263"/>
      <c r="DEM1323" s="263"/>
      <c r="DEN1323" s="263"/>
      <c r="DEO1323" s="263"/>
      <c r="DEP1323" s="263"/>
      <c r="DEQ1323" s="263"/>
      <c r="DER1323" s="263"/>
      <c r="DES1323" s="263"/>
      <c r="DET1323" s="263"/>
      <c r="DEU1323" s="263"/>
      <c r="DEV1323" s="263"/>
      <c r="DEW1323" s="263"/>
      <c r="DEX1323" s="263"/>
      <c r="DEY1323" s="263"/>
      <c r="DEZ1323" s="263"/>
      <c r="DFA1323" s="263"/>
      <c r="DFB1323" s="263"/>
      <c r="DFC1323" s="263"/>
      <c r="DFD1323" s="263"/>
      <c r="DFE1323" s="263"/>
      <c r="DFF1323" s="263"/>
      <c r="DFG1323" s="263"/>
      <c r="DFH1323" s="263"/>
      <c r="DFI1323" s="263"/>
      <c r="DFJ1323" s="263"/>
      <c r="DFK1323" s="263"/>
      <c r="DFL1323" s="263"/>
      <c r="DFM1323" s="263"/>
      <c r="DFN1323" s="263"/>
      <c r="DFO1323" s="263"/>
      <c r="DFP1323" s="263"/>
      <c r="DFQ1323" s="263"/>
      <c r="DFR1323" s="263"/>
      <c r="DFS1323" s="263"/>
      <c r="DFT1323" s="263"/>
      <c r="DFU1323" s="263"/>
      <c r="DFV1323" s="263"/>
      <c r="DFW1323" s="263"/>
      <c r="DFX1323" s="263"/>
      <c r="DFY1323" s="263"/>
      <c r="DFZ1323" s="263"/>
      <c r="DGA1323" s="263"/>
      <c r="DGB1323" s="263"/>
      <c r="DGC1323" s="263"/>
      <c r="DGD1323" s="263"/>
      <c r="DGE1323" s="263"/>
      <c r="DGF1323" s="263"/>
      <c r="DGG1323" s="263"/>
      <c r="DGH1323" s="263"/>
      <c r="DGI1323" s="263"/>
      <c r="DGJ1323" s="263"/>
      <c r="DGK1323" s="263"/>
      <c r="DGL1323" s="263"/>
      <c r="DGM1323" s="263"/>
      <c r="DGN1323" s="263"/>
      <c r="DGO1323" s="263"/>
      <c r="DGP1323" s="263"/>
      <c r="DGQ1323" s="263"/>
      <c r="DGR1323" s="263"/>
      <c r="DGS1323" s="263"/>
      <c r="DGT1323" s="263"/>
      <c r="DGU1323" s="263"/>
      <c r="DGV1323" s="263"/>
      <c r="DGW1323" s="263"/>
      <c r="DGX1323" s="263"/>
      <c r="DGY1323" s="263"/>
      <c r="DGZ1323" s="263"/>
      <c r="DHA1323" s="263"/>
      <c r="DHB1323" s="263"/>
      <c r="DHC1323" s="263"/>
      <c r="DHD1323" s="263"/>
      <c r="DHE1323" s="263"/>
      <c r="DHF1323" s="263"/>
      <c r="DHG1323" s="263"/>
      <c r="DHH1323" s="263"/>
      <c r="DHI1323" s="263"/>
      <c r="DHJ1323" s="263"/>
      <c r="DHK1323" s="263"/>
      <c r="DHL1323" s="263"/>
      <c r="DHM1323" s="263"/>
      <c r="DHN1323" s="263"/>
      <c r="DHO1323" s="263"/>
      <c r="DHP1323" s="263"/>
      <c r="DHQ1323" s="263"/>
      <c r="DHR1323" s="263"/>
      <c r="DHS1323" s="263"/>
      <c r="DHT1323" s="263"/>
      <c r="DHU1323" s="263"/>
      <c r="DHV1323" s="263"/>
      <c r="DHW1323" s="263"/>
      <c r="DHX1323" s="263"/>
      <c r="DHY1323" s="263"/>
      <c r="DHZ1323" s="263"/>
      <c r="DIA1323" s="263"/>
      <c r="DIB1323" s="263"/>
      <c r="DIC1323" s="263"/>
      <c r="DID1323" s="263"/>
      <c r="DIE1323" s="263"/>
      <c r="DIF1323" s="263"/>
      <c r="DIG1323" s="263"/>
      <c r="DIH1323" s="263"/>
      <c r="DII1323" s="263"/>
      <c r="DIJ1323" s="263"/>
      <c r="DIK1323" s="263"/>
      <c r="DIL1323" s="263"/>
      <c r="DIM1323" s="263"/>
      <c r="DIN1323" s="263"/>
      <c r="DIO1323" s="263"/>
      <c r="DIP1323" s="263"/>
      <c r="DIQ1323" s="263"/>
      <c r="DIR1323" s="263"/>
      <c r="DIS1323" s="263"/>
      <c r="DIT1323" s="263"/>
      <c r="DIU1323" s="263"/>
      <c r="DIV1323" s="263"/>
      <c r="DIW1323" s="263"/>
      <c r="DIX1323" s="263"/>
      <c r="DIY1323" s="263"/>
      <c r="DIZ1323" s="263"/>
      <c r="DJA1323" s="263"/>
      <c r="DJB1323" s="263"/>
      <c r="DJC1323" s="263"/>
      <c r="DJD1323" s="263"/>
      <c r="DJE1323" s="263"/>
      <c r="DJF1323" s="263"/>
      <c r="DJG1323" s="263"/>
      <c r="DJH1323" s="263"/>
      <c r="DJI1323" s="263"/>
      <c r="DJJ1323" s="263"/>
      <c r="DJK1323" s="263"/>
      <c r="DJL1323" s="263"/>
      <c r="DJM1323" s="263"/>
      <c r="DJN1323" s="263"/>
      <c r="DJO1323" s="263"/>
      <c r="DJP1323" s="263"/>
      <c r="DJQ1323" s="263"/>
      <c r="DJR1323" s="263"/>
      <c r="DJS1323" s="263"/>
      <c r="DJT1323" s="263"/>
      <c r="DJU1323" s="263"/>
      <c r="DJV1323" s="263"/>
      <c r="DJW1323" s="263"/>
      <c r="DJX1323" s="263"/>
      <c r="DJY1323" s="263"/>
      <c r="DJZ1323" s="263"/>
      <c r="DKA1323" s="263"/>
      <c r="DKB1323" s="263"/>
      <c r="DKC1323" s="263"/>
      <c r="DKD1323" s="263"/>
      <c r="DKE1323" s="263"/>
      <c r="DKF1323" s="263"/>
      <c r="DKG1323" s="263"/>
      <c r="DKH1323" s="263"/>
      <c r="DKI1323" s="263"/>
      <c r="DKJ1323" s="263"/>
      <c r="DKK1323" s="263"/>
      <c r="DKL1323" s="263"/>
      <c r="DKM1323" s="263"/>
      <c r="DKN1323" s="263"/>
      <c r="DKO1323" s="263"/>
      <c r="DKP1323" s="263"/>
      <c r="DKQ1323" s="263"/>
      <c r="DKR1323" s="263"/>
      <c r="DKS1323" s="263"/>
      <c r="DKT1323" s="263"/>
      <c r="DKU1323" s="263"/>
      <c r="DKV1323" s="263"/>
      <c r="DKW1323" s="263"/>
      <c r="DKX1323" s="263"/>
      <c r="DKY1323" s="263"/>
      <c r="DKZ1323" s="263"/>
      <c r="DLA1323" s="263"/>
      <c r="DLB1323" s="263"/>
      <c r="DLC1323" s="263"/>
      <c r="DLD1323" s="263"/>
      <c r="DLE1323" s="263"/>
      <c r="DLF1323" s="263"/>
      <c r="DLG1323" s="263"/>
      <c r="DLH1323" s="263"/>
      <c r="DLI1323" s="263"/>
      <c r="DLJ1323" s="263"/>
      <c r="DLK1323" s="263"/>
      <c r="DLL1323" s="263"/>
      <c r="DLM1323" s="263"/>
      <c r="DLN1323" s="263"/>
      <c r="DLO1323" s="263"/>
      <c r="DLP1323" s="263"/>
      <c r="DLQ1323" s="263"/>
      <c r="DLR1323" s="263"/>
      <c r="DLS1323" s="263"/>
      <c r="DLT1323" s="263"/>
      <c r="DLU1323" s="263"/>
      <c r="DLV1323" s="263"/>
      <c r="DLW1323" s="263"/>
      <c r="DLX1323" s="263"/>
      <c r="DLY1323" s="263"/>
      <c r="DLZ1323" s="263"/>
      <c r="DMA1323" s="263"/>
      <c r="DMB1323" s="263"/>
      <c r="DMC1323" s="263"/>
      <c r="DMD1323" s="263"/>
      <c r="DME1323" s="263"/>
      <c r="DMF1323" s="263"/>
      <c r="DMG1323" s="263"/>
      <c r="DMH1323" s="263"/>
      <c r="DMI1323" s="263"/>
      <c r="DMJ1323" s="263"/>
      <c r="DMK1323" s="263"/>
      <c r="DML1323" s="263"/>
      <c r="DMM1323" s="263"/>
      <c r="DMN1323" s="263"/>
      <c r="DMO1323" s="263"/>
      <c r="DMP1323" s="263"/>
      <c r="DMQ1323" s="263"/>
      <c r="DMR1323" s="263"/>
      <c r="DMS1323" s="263"/>
      <c r="DMT1323" s="263"/>
      <c r="DMU1323" s="263"/>
      <c r="DMV1323" s="263"/>
      <c r="DMW1323" s="263"/>
      <c r="DMX1323" s="263"/>
      <c r="DMY1323" s="263"/>
      <c r="DMZ1323" s="263"/>
      <c r="DNA1323" s="263"/>
      <c r="DNB1323" s="263"/>
      <c r="DNC1323" s="263"/>
      <c r="DND1323" s="263"/>
      <c r="DNE1323" s="263"/>
      <c r="DNF1323" s="263"/>
      <c r="DNG1323" s="263"/>
      <c r="DNH1323" s="263"/>
      <c r="DNI1323" s="263"/>
      <c r="DNJ1323" s="263"/>
      <c r="DNK1323" s="263"/>
      <c r="DNL1323" s="263"/>
      <c r="DNM1323" s="263"/>
      <c r="DNN1323" s="263"/>
      <c r="DNO1323" s="263"/>
      <c r="DNP1323" s="263"/>
      <c r="DNQ1323" s="263"/>
      <c r="DNR1323" s="263"/>
      <c r="DNS1323" s="263"/>
      <c r="DNT1323" s="263"/>
      <c r="DNU1323" s="263"/>
      <c r="DNV1323" s="263"/>
      <c r="DNW1323" s="263"/>
      <c r="DNX1323" s="263"/>
      <c r="DNY1323" s="263"/>
      <c r="DNZ1323" s="263"/>
      <c r="DOA1323" s="263"/>
      <c r="DOB1323" s="263"/>
      <c r="DOC1323" s="263"/>
      <c r="DOD1323" s="263"/>
      <c r="DOE1323" s="263"/>
      <c r="DOF1323" s="263"/>
      <c r="DOG1323" s="263"/>
      <c r="DOH1323" s="263"/>
      <c r="DOI1323" s="263"/>
      <c r="DOJ1323" s="263"/>
      <c r="DOK1323" s="263"/>
      <c r="DOL1323" s="263"/>
      <c r="DOM1323" s="263"/>
      <c r="DON1323" s="263"/>
      <c r="DOO1323" s="263"/>
      <c r="DOP1323" s="263"/>
      <c r="DOQ1323" s="263"/>
      <c r="DOR1323" s="263"/>
      <c r="DOS1323" s="263"/>
      <c r="DOT1323" s="263"/>
      <c r="DOU1323" s="263"/>
      <c r="DOV1323" s="263"/>
      <c r="DOW1323" s="263"/>
      <c r="DOX1323" s="263"/>
      <c r="DOY1323" s="263"/>
      <c r="DOZ1323" s="263"/>
      <c r="DPA1323" s="263"/>
      <c r="DPB1323" s="263"/>
      <c r="DPC1323" s="263"/>
      <c r="DPD1323" s="263"/>
      <c r="DPE1323" s="263"/>
      <c r="DPF1323" s="263"/>
      <c r="DPG1323" s="263"/>
      <c r="DPH1323" s="263"/>
      <c r="DPI1323" s="263"/>
      <c r="DPJ1323" s="263"/>
      <c r="DPK1323" s="263"/>
      <c r="DPL1323" s="263"/>
      <c r="DPM1323" s="263"/>
      <c r="DPN1323" s="263"/>
      <c r="DPO1323" s="263"/>
      <c r="DPP1323" s="263"/>
      <c r="DPQ1323" s="263"/>
      <c r="DPR1323" s="263"/>
      <c r="DPS1323" s="263"/>
      <c r="DPT1323" s="263"/>
      <c r="DPU1323" s="263"/>
      <c r="DPV1323" s="263"/>
      <c r="DPW1323" s="263"/>
      <c r="DPX1323" s="263"/>
      <c r="DPY1323" s="263"/>
      <c r="DPZ1323" s="263"/>
      <c r="DQA1323" s="263"/>
      <c r="DQB1323" s="263"/>
      <c r="DQC1323" s="263"/>
      <c r="DQD1323" s="263"/>
      <c r="DQE1323" s="263"/>
      <c r="DQF1323" s="263"/>
      <c r="DQG1323" s="263"/>
      <c r="DQH1323" s="263"/>
      <c r="DQI1323" s="263"/>
      <c r="DQJ1323" s="263"/>
      <c r="DQK1323" s="263"/>
      <c r="DQL1323" s="263"/>
      <c r="DQM1323" s="263"/>
      <c r="DQN1323" s="263"/>
      <c r="DQO1323" s="263"/>
      <c r="DQP1323" s="263"/>
      <c r="DQQ1323" s="263"/>
      <c r="DQR1323" s="263"/>
      <c r="DQS1323" s="263"/>
      <c r="DQT1323" s="263"/>
      <c r="DQU1323" s="263"/>
      <c r="DQV1323" s="263"/>
      <c r="DQW1323" s="263"/>
      <c r="DQX1323" s="263"/>
      <c r="DQY1323" s="263"/>
      <c r="DQZ1323" s="263"/>
      <c r="DRA1323" s="263"/>
      <c r="DRB1323" s="263"/>
      <c r="DRC1323" s="263"/>
      <c r="DRD1323" s="263"/>
      <c r="DRE1323" s="263"/>
      <c r="DRF1323" s="263"/>
      <c r="DRG1323" s="263"/>
      <c r="DRH1323" s="263"/>
      <c r="DRI1323" s="263"/>
      <c r="DRJ1323" s="263"/>
      <c r="DRK1323" s="263"/>
      <c r="DRL1323" s="263"/>
      <c r="DRM1323" s="263"/>
      <c r="DRN1323" s="263"/>
      <c r="DRO1323" s="263"/>
      <c r="DRP1323" s="263"/>
      <c r="DRQ1323" s="263"/>
      <c r="DRR1323" s="263"/>
      <c r="DRS1323" s="263"/>
      <c r="DRT1323" s="263"/>
      <c r="DRU1323" s="263"/>
      <c r="DRV1323" s="263"/>
      <c r="DRW1323" s="263"/>
      <c r="DRX1323" s="263"/>
      <c r="DRY1323" s="263"/>
      <c r="DRZ1323" s="263"/>
      <c r="DSA1323" s="263"/>
      <c r="DSB1323" s="263"/>
      <c r="DSC1323" s="263"/>
      <c r="DSD1323" s="263"/>
      <c r="DSE1323" s="263"/>
      <c r="DSF1323" s="263"/>
      <c r="DSG1323" s="263"/>
      <c r="DSH1323" s="263"/>
      <c r="DSI1323" s="263"/>
      <c r="DSJ1323" s="263"/>
      <c r="DSK1323" s="263"/>
      <c r="DSL1323" s="263"/>
      <c r="DSM1323" s="263"/>
      <c r="DSN1323" s="263"/>
      <c r="DSO1323" s="263"/>
      <c r="DSP1323" s="263"/>
      <c r="DSQ1323" s="263"/>
      <c r="DSR1323" s="263"/>
      <c r="DSS1323" s="263"/>
      <c r="DST1323" s="263"/>
      <c r="DSU1323" s="263"/>
      <c r="DSV1323" s="263"/>
      <c r="DSW1323" s="263"/>
      <c r="DSX1323" s="263"/>
      <c r="DSY1323" s="263"/>
      <c r="DSZ1323" s="263"/>
      <c r="DTA1323" s="263"/>
      <c r="DTB1323" s="263"/>
      <c r="DTC1323" s="263"/>
      <c r="DTD1323" s="263"/>
      <c r="DTE1323" s="263"/>
      <c r="DTF1323" s="263"/>
      <c r="DTG1323" s="263"/>
      <c r="DTH1323" s="263"/>
      <c r="DTI1323" s="263"/>
      <c r="DTJ1323" s="263"/>
      <c r="DTK1323" s="263"/>
      <c r="DTL1323" s="263"/>
      <c r="DTM1323" s="263"/>
      <c r="DTN1323" s="263"/>
      <c r="DTO1323" s="263"/>
      <c r="DTP1323" s="263"/>
      <c r="DTQ1323" s="263"/>
      <c r="DTR1323" s="263"/>
      <c r="DTS1323" s="263"/>
      <c r="DTT1323" s="263"/>
      <c r="DTU1323" s="263"/>
      <c r="DTV1323" s="263"/>
      <c r="DTW1323" s="263"/>
      <c r="DTX1323" s="263"/>
      <c r="DTY1323" s="263"/>
      <c r="DTZ1323" s="263"/>
      <c r="DUA1323" s="263"/>
      <c r="DUB1323" s="263"/>
      <c r="DUC1323" s="263"/>
      <c r="DUD1323" s="263"/>
      <c r="DUE1323" s="263"/>
      <c r="DUF1323" s="263"/>
      <c r="DUG1323" s="263"/>
      <c r="DUH1323" s="263"/>
      <c r="DUI1323" s="263"/>
      <c r="DUJ1323" s="263"/>
      <c r="DUK1323" s="263"/>
      <c r="DUL1323" s="263"/>
      <c r="DUM1323" s="263"/>
      <c r="DUN1323" s="263"/>
      <c r="DUO1323" s="263"/>
      <c r="DUP1323" s="263"/>
      <c r="DUQ1323" s="263"/>
      <c r="DUR1323" s="263"/>
      <c r="DUS1323" s="263"/>
      <c r="DUT1323" s="263"/>
      <c r="DUU1323" s="263"/>
      <c r="DUV1323" s="263"/>
      <c r="DUW1323" s="263"/>
      <c r="DUX1323" s="263"/>
      <c r="DUY1323" s="263"/>
      <c r="DUZ1323" s="263"/>
      <c r="DVA1323" s="263"/>
      <c r="DVB1323" s="263"/>
      <c r="DVC1323" s="263"/>
      <c r="DVD1323" s="263"/>
      <c r="DVE1323" s="263"/>
      <c r="DVF1323" s="263"/>
      <c r="DVG1323" s="263"/>
      <c r="DVH1323" s="263"/>
      <c r="DVI1323" s="263"/>
      <c r="DVJ1323" s="263"/>
      <c r="DVK1323" s="263"/>
      <c r="DVL1323" s="263"/>
      <c r="DVM1323" s="263"/>
      <c r="DVN1323" s="263"/>
      <c r="DVO1323" s="263"/>
      <c r="DVP1323" s="263"/>
      <c r="DVQ1323" s="263"/>
      <c r="DVR1323" s="263"/>
      <c r="DVS1323" s="263"/>
      <c r="DVT1323" s="263"/>
      <c r="DVU1323" s="263"/>
      <c r="DVV1323" s="263"/>
      <c r="DVW1323" s="263"/>
      <c r="DVX1323" s="263"/>
      <c r="DVY1323" s="263"/>
      <c r="DVZ1323" s="263"/>
      <c r="DWA1323" s="263"/>
      <c r="DWB1323" s="263"/>
      <c r="DWC1323" s="263"/>
      <c r="DWD1323" s="263"/>
      <c r="DWE1323" s="263"/>
      <c r="DWF1323" s="263"/>
      <c r="DWG1323" s="263"/>
      <c r="DWH1323" s="263"/>
      <c r="DWI1323" s="263"/>
      <c r="DWJ1323" s="263"/>
      <c r="DWK1323" s="263"/>
      <c r="DWL1323" s="263"/>
      <c r="DWM1323" s="263"/>
      <c r="DWN1323" s="263"/>
      <c r="DWO1323" s="263"/>
      <c r="DWP1323" s="263"/>
      <c r="DWQ1323" s="263"/>
      <c r="DWR1323" s="263"/>
      <c r="DWS1323" s="263"/>
      <c r="DWT1323" s="263"/>
      <c r="DWU1323" s="263"/>
      <c r="DWV1323" s="263"/>
      <c r="DWW1323" s="263"/>
      <c r="DWX1323" s="263"/>
      <c r="DWY1323" s="263"/>
      <c r="DWZ1323" s="263"/>
      <c r="DXA1323" s="263"/>
      <c r="DXB1323" s="263"/>
      <c r="DXC1323" s="263"/>
      <c r="DXD1323" s="263"/>
      <c r="DXE1323" s="263"/>
      <c r="DXF1323" s="263"/>
      <c r="DXG1323" s="263"/>
      <c r="DXH1323" s="263"/>
      <c r="DXI1323" s="263"/>
      <c r="DXJ1323" s="263"/>
      <c r="DXK1323" s="263"/>
      <c r="DXL1323" s="263"/>
      <c r="DXM1323" s="263"/>
      <c r="DXN1323" s="263"/>
      <c r="DXO1323" s="263"/>
      <c r="DXP1323" s="263"/>
      <c r="DXQ1323" s="263"/>
      <c r="DXR1323" s="263"/>
      <c r="DXS1323" s="263"/>
      <c r="DXT1323" s="263"/>
      <c r="DXU1323" s="263"/>
      <c r="DXV1323" s="263"/>
      <c r="DXW1323" s="263"/>
      <c r="DXX1323" s="263"/>
      <c r="DXY1323" s="263"/>
      <c r="DXZ1323" s="263"/>
      <c r="DYA1323" s="263"/>
      <c r="DYB1323" s="263"/>
      <c r="DYC1323" s="263"/>
      <c r="DYD1323" s="263"/>
      <c r="DYE1323" s="263"/>
      <c r="DYF1323" s="263"/>
      <c r="DYG1323" s="263"/>
      <c r="DYH1323" s="263"/>
      <c r="DYI1323" s="263"/>
      <c r="DYJ1323" s="263"/>
      <c r="DYK1323" s="263"/>
      <c r="DYL1323" s="263"/>
      <c r="DYM1323" s="263"/>
      <c r="DYN1323" s="263"/>
      <c r="DYO1323" s="263"/>
      <c r="DYP1323" s="263"/>
      <c r="DYQ1323" s="263"/>
      <c r="DYR1323" s="263"/>
      <c r="DYS1323" s="263"/>
      <c r="DYT1323" s="263"/>
      <c r="DYU1323" s="263"/>
      <c r="DYV1323" s="263"/>
      <c r="DYW1323" s="263"/>
      <c r="DYX1323" s="263"/>
      <c r="DYY1323" s="263"/>
      <c r="DYZ1323" s="263"/>
      <c r="DZA1323" s="263"/>
      <c r="DZB1323" s="263"/>
      <c r="DZC1323" s="263"/>
      <c r="DZD1323" s="263"/>
      <c r="DZE1323" s="263"/>
      <c r="DZF1323" s="263"/>
      <c r="DZG1323" s="263"/>
      <c r="DZH1323" s="263"/>
      <c r="DZI1323" s="263"/>
      <c r="DZJ1323" s="263"/>
      <c r="DZK1323" s="263"/>
      <c r="DZL1323" s="263"/>
      <c r="DZM1323" s="263"/>
      <c r="DZN1323" s="263"/>
      <c r="DZO1323" s="263"/>
      <c r="DZP1323" s="263"/>
      <c r="DZQ1323" s="263"/>
      <c r="DZR1323" s="263"/>
      <c r="DZS1323" s="263"/>
      <c r="DZT1323" s="263"/>
      <c r="DZU1323" s="263"/>
      <c r="DZV1323" s="263"/>
      <c r="DZW1323" s="263"/>
      <c r="DZX1323" s="263"/>
      <c r="DZY1323" s="263"/>
      <c r="DZZ1323" s="263"/>
      <c r="EAA1323" s="263"/>
      <c r="EAB1323" s="263"/>
      <c r="EAC1323" s="263"/>
      <c r="EAD1323" s="263"/>
      <c r="EAE1323" s="263"/>
      <c r="EAF1323" s="263"/>
      <c r="EAG1323" s="263"/>
      <c r="EAH1323" s="263"/>
      <c r="EAI1323" s="263"/>
      <c r="EAJ1323" s="263"/>
      <c r="EAK1323" s="263"/>
      <c r="EAL1323" s="263"/>
      <c r="EAM1323" s="263"/>
      <c r="EAN1323" s="263"/>
      <c r="EAO1323" s="263"/>
      <c r="EAP1323" s="263"/>
      <c r="EAQ1323" s="263"/>
      <c r="EAR1323" s="263"/>
      <c r="EAS1323" s="263"/>
      <c r="EAT1323" s="263"/>
      <c r="EAU1323" s="263"/>
      <c r="EAV1323" s="263"/>
      <c r="EAW1323" s="263"/>
      <c r="EAX1323" s="263"/>
      <c r="EAY1323" s="263"/>
      <c r="EAZ1323" s="263"/>
      <c r="EBA1323" s="263"/>
      <c r="EBB1323" s="263"/>
      <c r="EBC1323" s="263"/>
      <c r="EBD1323" s="263"/>
      <c r="EBE1323" s="263"/>
      <c r="EBF1323" s="263"/>
      <c r="EBG1323" s="263"/>
      <c r="EBH1323" s="263"/>
      <c r="EBI1323" s="263"/>
      <c r="EBJ1323" s="263"/>
      <c r="EBK1323" s="263"/>
      <c r="EBL1323" s="263"/>
      <c r="EBM1323" s="263"/>
      <c r="EBN1323" s="263"/>
      <c r="EBO1323" s="263"/>
      <c r="EBP1323" s="263"/>
      <c r="EBQ1323" s="263"/>
      <c r="EBR1323" s="263"/>
      <c r="EBS1323" s="263"/>
      <c r="EBT1323" s="263"/>
      <c r="EBU1323" s="263"/>
      <c r="EBV1323" s="263"/>
      <c r="EBW1323" s="263"/>
      <c r="EBX1323" s="263"/>
      <c r="EBY1323" s="263"/>
      <c r="EBZ1323" s="263"/>
      <c r="ECA1323" s="263"/>
      <c r="ECB1323" s="263"/>
      <c r="ECC1323" s="263"/>
      <c r="ECD1323" s="263"/>
      <c r="ECE1323" s="263"/>
      <c r="ECF1323" s="263"/>
      <c r="ECG1323" s="263"/>
      <c r="ECH1323" s="263"/>
      <c r="ECI1323" s="263"/>
      <c r="ECJ1323" s="263"/>
      <c r="ECK1323" s="263"/>
      <c r="ECL1323" s="263"/>
      <c r="ECM1323" s="263"/>
      <c r="ECN1323" s="263"/>
      <c r="ECO1323" s="263"/>
      <c r="ECP1323" s="263"/>
      <c r="ECQ1323" s="263"/>
      <c r="ECR1323" s="263"/>
      <c r="ECS1323" s="263"/>
      <c r="ECT1323" s="263"/>
      <c r="ECU1323" s="263"/>
      <c r="ECV1323" s="263"/>
      <c r="ECW1323" s="263"/>
      <c r="ECX1323" s="263"/>
      <c r="ECY1323" s="263"/>
      <c r="ECZ1323" s="263"/>
      <c r="EDA1323" s="263"/>
      <c r="EDB1323" s="263"/>
      <c r="EDC1323" s="263"/>
      <c r="EDD1323" s="263"/>
      <c r="EDE1323" s="263"/>
      <c r="EDF1323" s="263"/>
      <c r="EDG1323" s="263"/>
      <c r="EDH1323" s="263"/>
      <c r="EDI1323" s="263"/>
      <c r="EDJ1323" s="263"/>
      <c r="EDK1323" s="263"/>
      <c r="EDL1323" s="263"/>
      <c r="EDM1323" s="263"/>
      <c r="EDN1323" s="263"/>
      <c r="EDO1323" s="263"/>
      <c r="EDP1323" s="263"/>
      <c r="EDQ1323" s="263"/>
      <c r="EDR1323" s="263"/>
      <c r="EDS1323" s="263"/>
      <c r="EDT1323" s="263"/>
      <c r="EDU1323" s="263"/>
      <c r="EDV1323" s="263"/>
      <c r="EDW1323" s="263"/>
      <c r="EDX1323" s="263"/>
      <c r="EDY1323" s="263"/>
      <c r="EDZ1323" s="263"/>
      <c r="EEA1323" s="263"/>
      <c r="EEB1323" s="263"/>
      <c r="EEC1323" s="263"/>
      <c r="EED1323" s="263"/>
      <c r="EEE1323" s="263"/>
      <c r="EEF1323" s="263"/>
      <c r="EEG1323" s="263"/>
      <c r="EEH1323" s="263"/>
      <c r="EEI1323" s="263"/>
      <c r="EEJ1323" s="263"/>
      <c r="EEK1323" s="263"/>
      <c r="EEL1323" s="263"/>
      <c r="EEM1323" s="263"/>
      <c r="EEN1323" s="263"/>
      <c r="EEO1323" s="263"/>
      <c r="EEP1323" s="263"/>
      <c r="EEQ1323" s="263"/>
      <c r="EER1323" s="263"/>
      <c r="EES1323" s="263"/>
      <c r="EET1323" s="263"/>
      <c r="EEU1323" s="263"/>
      <c r="EEV1323" s="263"/>
      <c r="EEW1323" s="263"/>
      <c r="EEX1323" s="263"/>
      <c r="EEY1323" s="263"/>
      <c r="EEZ1323" s="263"/>
      <c r="EFA1323" s="263"/>
      <c r="EFB1323" s="263"/>
      <c r="EFC1323" s="263"/>
      <c r="EFD1323" s="263"/>
      <c r="EFE1323" s="263"/>
      <c r="EFF1323" s="263"/>
      <c r="EFG1323" s="263"/>
      <c r="EFH1323" s="263"/>
      <c r="EFI1323" s="263"/>
      <c r="EFJ1323" s="263"/>
      <c r="EFK1323" s="263"/>
      <c r="EFL1323" s="263"/>
      <c r="EFM1323" s="263"/>
      <c r="EFN1323" s="263"/>
      <c r="EFO1323" s="263"/>
      <c r="EFP1323" s="263"/>
      <c r="EFQ1323" s="263"/>
      <c r="EFR1323" s="263"/>
      <c r="EFS1323" s="263"/>
      <c r="EFT1323" s="263"/>
      <c r="EFU1323" s="263"/>
      <c r="EFV1323" s="263"/>
      <c r="EFW1323" s="263"/>
      <c r="EFX1323" s="263"/>
      <c r="EFY1323" s="263"/>
      <c r="EFZ1323" s="263"/>
      <c r="EGA1323" s="263"/>
      <c r="EGB1323" s="263"/>
      <c r="EGC1323" s="263"/>
      <c r="EGD1323" s="263"/>
      <c r="EGE1323" s="263"/>
      <c r="EGF1323" s="263"/>
      <c r="EGG1323" s="263"/>
      <c r="EGH1323" s="263"/>
      <c r="EGI1323" s="263"/>
      <c r="EGJ1323" s="263"/>
      <c r="EGK1323" s="263"/>
      <c r="EGL1323" s="263"/>
      <c r="EGM1323" s="263"/>
      <c r="EGN1323" s="263"/>
      <c r="EGO1323" s="263"/>
      <c r="EGP1323" s="263"/>
      <c r="EGQ1323" s="263"/>
      <c r="EGR1323" s="263"/>
      <c r="EGS1323" s="263"/>
      <c r="EGT1323" s="263"/>
      <c r="EGU1323" s="263"/>
      <c r="EGV1323" s="263"/>
      <c r="EGW1323" s="263"/>
      <c r="EGX1323" s="263"/>
      <c r="EGY1323" s="263"/>
      <c r="EGZ1323" s="263"/>
      <c r="EHA1323" s="263"/>
      <c r="EHB1323" s="263"/>
      <c r="EHC1323" s="263"/>
      <c r="EHD1323" s="263"/>
      <c r="EHE1323" s="263"/>
      <c r="EHF1323" s="263"/>
      <c r="EHG1323" s="263"/>
      <c r="EHH1323" s="263"/>
      <c r="EHI1323" s="263"/>
      <c r="EHJ1323" s="263"/>
      <c r="EHK1323" s="263"/>
      <c r="EHL1323" s="263"/>
      <c r="EHM1323" s="263"/>
      <c r="EHN1323" s="263"/>
      <c r="EHO1323" s="263"/>
      <c r="EHP1323" s="263"/>
      <c r="EHQ1323" s="263"/>
      <c r="EHR1323" s="263"/>
      <c r="EHS1323" s="263"/>
      <c r="EHT1323" s="263"/>
      <c r="EHU1323" s="263"/>
      <c r="EHV1323" s="263"/>
      <c r="EHW1323" s="263"/>
      <c r="EHX1323" s="263"/>
      <c r="EHY1323" s="263"/>
      <c r="EHZ1323" s="263"/>
      <c r="EIA1323" s="263"/>
      <c r="EIB1323" s="263"/>
      <c r="EIC1323" s="263"/>
      <c r="EID1323" s="263"/>
      <c r="EIE1323" s="263"/>
      <c r="EIF1323" s="263"/>
      <c r="EIG1323" s="263"/>
      <c r="EIH1323" s="263"/>
      <c r="EII1323" s="263"/>
      <c r="EIJ1323" s="263"/>
      <c r="EIK1323" s="263"/>
      <c r="EIL1323" s="263"/>
      <c r="EIM1323" s="263"/>
      <c r="EIN1323" s="263"/>
      <c r="EIO1323" s="263"/>
      <c r="EIP1323" s="263"/>
      <c r="EIQ1323" s="263"/>
      <c r="EIR1323" s="263"/>
      <c r="EIS1323" s="263"/>
      <c r="EIT1323" s="263"/>
      <c r="EIU1323" s="263"/>
      <c r="EIV1323" s="263"/>
      <c r="EIW1323" s="263"/>
      <c r="EIX1323" s="263"/>
      <c r="EIY1323" s="263"/>
      <c r="EIZ1323" s="263"/>
      <c r="EJA1323" s="263"/>
      <c r="EJB1323" s="263"/>
      <c r="EJC1323" s="263"/>
      <c r="EJD1323" s="263"/>
      <c r="EJE1323" s="263"/>
      <c r="EJF1323" s="263"/>
      <c r="EJG1323" s="263"/>
      <c r="EJH1323" s="263"/>
      <c r="EJI1323" s="263"/>
      <c r="EJJ1323" s="263"/>
      <c r="EJK1323" s="263"/>
      <c r="EJL1323" s="263"/>
      <c r="EJM1323" s="263"/>
      <c r="EJN1323" s="263"/>
      <c r="EJO1323" s="263"/>
      <c r="EJP1323" s="263"/>
      <c r="EJQ1323" s="263"/>
      <c r="EJR1323" s="263"/>
      <c r="EJS1323" s="263"/>
      <c r="EJT1323" s="263"/>
      <c r="EJU1323" s="263"/>
      <c r="EJV1323" s="263"/>
      <c r="EJW1323" s="263"/>
      <c r="EJX1323" s="263"/>
      <c r="EJY1323" s="263"/>
      <c r="EJZ1323" s="263"/>
      <c r="EKA1323" s="263"/>
      <c r="EKB1323" s="263"/>
      <c r="EKC1323" s="263"/>
      <c r="EKD1323" s="263"/>
      <c r="EKE1323" s="263"/>
      <c r="EKF1323" s="263"/>
      <c r="EKG1323" s="263"/>
      <c r="EKH1323" s="263"/>
      <c r="EKI1323" s="263"/>
      <c r="EKJ1323" s="263"/>
      <c r="EKK1323" s="263"/>
      <c r="EKL1323" s="263"/>
      <c r="EKM1323" s="263"/>
      <c r="EKN1323" s="263"/>
      <c r="EKO1323" s="263"/>
      <c r="EKP1323" s="263"/>
      <c r="EKQ1323" s="263"/>
      <c r="EKR1323" s="263"/>
      <c r="EKS1323" s="263"/>
      <c r="EKT1323" s="263"/>
      <c r="EKU1323" s="263"/>
      <c r="EKV1323" s="263"/>
      <c r="EKW1323" s="263"/>
      <c r="EKX1323" s="263"/>
      <c r="EKY1323" s="263"/>
      <c r="EKZ1323" s="263"/>
      <c r="ELA1323" s="263"/>
      <c r="ELB1323" s="263"/>
      <c r="ELC1323" s="263"/>
      <c r="ELD1323" s="263"/>
      <c r="ELE1323" s="263"/>
      <c r="ELF1323" s="263"/>
      <c r="ELG1323" s="263"/>
      <c r="ELH1323" s="263"/>
      <c r="ELI1323" s="263"/>
      <c r="ELJ1323" s="263"/>
      <c r="ELK1323" s="263"/>
      <c r="ELL1323" s="263"/>
      <c r="ELM1323" s="263"/>
      <c r="ELN1323" s="263"/>
      <c r="ELO1323" s="263"/>
      <c r="ELP1323" s="263"/>
      <c r="ELQ1323" s="263"/>
      <c r="ELR1323" s="263"/>
      <c r="ELS1323" s="263"/>
      <c r="ELT1323" s="263"/>
      <c r="ELU1323" s="263"/>
      <c r="ELV1323" s="263"/>
      <c r="ELW1323" s="263"/>
      <c r="ELX1323" s="263"/>
      <c r="ELY1323" s="263"/>
      <c r="ELZ1323" s="263"/>
      <c r="EMA1323" s="263"/>
      <c r="EMB1323" s="263"/>
      <c r="EMC1323" s="263"/>
      <c r="EMD1323" s="263"/>
      <c r="EME1323" s="263"/>
      <c r="EMF1323" s="263"/>
      <c r="EMG1323" s="263"/>
      <c r="EMH1323" s="263"/>
      <c r="EMI1323" s="263"/>
      <c r="EMJ1323" s="263"/>
      <c r="EMK1323" s="263"/>
      <c r="EML1323" s="263"/>
      <c r="EMM1323" s="263"/>
      <c r="EMN1323" s="263"/>
      <c r="EMO1323" s="263"/>
      <c r="EMP1323" s="263"/>
      <c r="EMQ1323" s="263"/>
      <c r="EMR1323" s="263"/>
      <c r="EMS1323" s="263"/>
      <c r="EMT1323" s="263"/>
      <c r="EMU1323" s="263"/>
      <c r="EMV1323" s="263"/>
      <c r="EMW1323" s="263"/>
      <c r="EMX1323" s="263"/>
      <c r="EMY1323" s="263"/>
      <c r="EMZ1323" s="263"/>
      <c r="ENA1323" s="263"/>
      <c r="ENB1323" s="263"/>
      <c r="ENC1323" s="263"/>
      <c r="END1323" s="263"/>
      <c r="ENE1323" s="263"/>
      <c r="ENF1323" s="263"/>
      <c r="ENG1323" s="263"/>
      <c r="ENH1323" s="263"/>
      <c r="ENI1323" s="263"/>
      <c r="ENJ1323" s="263"/>
      <c r="ENK1323" s="263"/>
      <c r="ENL1323" s="263"/>
      <c r="ENM1323" s="263"/>
      <c r="ENN1323" s="263"/>
      <c r="ENO1323" s="263"/>
      <c r="ENP1323" s="263"/>
      <c r="ENQ1323" s="263"/>
      <c r="ENR1323" s="263"/>
      <c r="ENS1323" s="263"/>
      <c r="ENT1323" s="263"/>
      <c r="ENU1323" s="263"/>
      <c r="ENV1323" s="263"/>
      <c r="ENW1323" s="263"/>
      <c r="ENX1323" s="263"/>
      <c r="ENY1323" s="263"/>
      <c r="ENZ1323" s="263"/>
      <c r="EOA1323" s="263"/>
      <c r="EOB1323" s="263"/>
      <c r="EOC1323" s="263"/>
      <c r="EOD1323" s="263"/>
      <c r="EOE1323" s="263"/>
      <c r="EOF1323" s="263"/>
      <c r="EOG1323" s="263"/>
      <c r="EOH1323" s="263"/>
      <c r="EOI1323" s="263"/>
      <c r="EOJ1323" s="263"/>
      <c r="EOK1323" s="263"/>
      <c r="EOL1323" s="263"/>
      <c r="EOM1323" s="263"/>
      <c r="EON1323" s="263"/>
      <c r="EOO1323" s="263"/>
      <c r="EOP1323" s="263"/>
      <c r="EOQ1323" s="263"/>
      <c r="EOR1323" s="263"/>
      <c r="EOS1323" s="263"/>
      <c r="EOT1323" s="263"/>
      <c r="EOU1323" s="263"/>
      <c r="EOV1323" s="263"/>
      <c r="EOW1323" s="263"/>
      <c r="EOX1323" s="263"/>
      <c r="EOY1323" s="263"/>
      <c r="EOZ1323" s="263"/>
      <c r="EPA1323" s="263"/>
      <c r="EPB1323" s="263"/>
      <c r="EPC1323" s="263"/>
      <c r="EPD1323" s="263"/>
      <c r="EPE1323" s="263"/>
      <c r="EPF1323" s="263"/>
      <c r="EPG1323" s="263"/>
      <c r="EPH1323" s="263"/>
      <c r="EPI1323" s="263"/>
      <c r="EPJ1323" s="263"/>
      <c r="EPK1323" s="263"/>
      <c r="EPL1323" s="263"/>
      <c r="EPM1323" s="263"/>
      <c r="EPN1323" s="263"/>
      <c r="EPO1323" s="263"/>
      <c r="EPP1323" s="263"/>
      <c r="EPQ1323" s="263"/>
      <c r="EPR1323" s="263"/>
      <c r="EPS1323" s="263"/>
      <c r="EPT1323" s="263"/>
      <c r="EPU1323" s="263"/>
      <c r="EPV1323" s="263"/>
      <c r="EPW1323" s="263"/>
      <c r="EPX1323" s="263"/>
      <c r="EPY1323" s="263"/>
      <c r="EPZ1323" s="263"/>
      <c r="EQA1323" s="263"/>
      <c r="EQB1323" s="263"/>
      <c r="EQC1323" s="263"/>
      <c r="EQD1323" s="263"/>
      <c r="EQE1323" s="263"/>
      <c r="EQF1323" s="263"/>
      <c r="EQG1323" s="263"/>
      <c r="EQH1323" s="263"/>
      <c r="EQI1323" s="263"/>
      <c r="EQJ1323" s="263"/>
      <c r="EQK1323" s="263"/>
      <c r="EQL1323" s="263"/>
      <c r="EQM1323" s="263"/>
      <c r="EQN1323" s="263"/>
      <c r="EQO1323" s="263"/>
      <c r="EQP1323" s="263"/>
      <c r="EQQ1323" s="263"/>
      <c r="EQR1323" s="263"/>
      <c r="EQS1323" s="263"/>
      <c r="EQT1323" s="263"/>
      <c r="EQU1323" s="263"/>
      <c r="EQV1323" s="263"/>
      <c r="EQW1323" s="263"/>
      <c r="EQX1323" s="263"/>
      <c r="EQY1323" s="263"/>
      <c r="EQZ1323" s="263"/>
      <c r="ERA1323" s="263"/>
      <c r="ERB1323" s="263"/>
      <c r="ERC1323" s="263"/>
      <c r="ERD1323" s="263"/>
      <c r="ERE1323" s="263"/>
      <c r="ERF1323" s="263"/>
      <c r="ERG1323" s="263"/>
      <c r="ERH1323" s="263"/>
      <c r="ERI1323" s="263"/>
      <c r="ERJ1323" s="263"/>
      <c r="ERK1323" s="263"/>
      <c r="ERL1323" s="263"/>
      <c r="ERM1323" s="263"/>
      <c r="ERN1323" s="263"/>
      <c r="ERO1323" s="263"/>
      <c r="ERP1323" s="263"/>
      <c r="ERQ1323" s="263"/>
      <c r="ERR1323" s="263"/>
      <c r="ERS1323" s="263"/>
      <c r="ERT1323" s="263"/>
      <c r="ERU1323" s="263"/>
      <c r="ERV1323" s="263"/>
      <c r="ERW1323" s="263"/>
      <c r="ERX1323" s="263"/>
      <c r="ERY1323" s="263"/>
      <c r="ERZ1323" s="263"/>
      <c r="ESA1323" s="263"/>
      <c r="ESB1323" s="263"/>
      <c r="ESC1323" s="263"/>
      <c r="ESD1323" s="263"/>
      <c r="ESE1323" s="263"/>
      <c r="ESF1323" s="263"/>
      <c r="ESG1323" s="263"/>
      <c r="ESH1323" s="263"/>
      <c r="ESI1323" s="263"/>
      <c r="ESJ1323" s="263"/>
      <c r="ESK1323" s="263"/>
      <c r="ESL1323" s="263"/>
      <c r="ESM1323" s="263"/>
      <c r="ESN1323" s="263"/>
      <c r="ESO1323" s="263"/>
      <c r="ESP1323" s="263"/>
      <c r="ESQ1323" s="263"/>
      <c r="ESR1323" s="263"/>
      <c r="ESS1323" s="263"/>
      <c r="EST1323" s="263"/>
      <c r="ESU1323" s="263"/>
      <c r="ESV1323" s="263"/>
      <c r="ESW1323" s="263"/>
      <c r="ESX1323" s="263"/>
      <c r="ESY1323" s="263"/>
      <c r="ESZ1323" s="263"/>
      <c r="ETA1323" s="263"/>
      <c r="ETB1323" s="263"/>
      <c r="ETC1323" s="263"/>
      <c r="ETD1323" s="263"/>
      <c r="ETE1323" s="263"/>
      <c r="ETF1323" s="263"/>
      <c r="ETG1323" s="263"/>
      <c r="ETH1323" s="263"/>
      <c r="ETI1323" s="263"/>
      <c r="ETJ1323" s="263"/>
      <c r="ETK1323" s="263"/>
      <c r="ETL1323" s="263"/>
      <c r="ETM1323" s="263"/>
      <c r="ETN1323" s="263"/>
      <c r="ETO1323" s="263"/>
      <c r="ETP1323" s="263"/>
      <c r="ETQ1323" s="263"/>
      <c r="ETR1323" s="263"/>
      <c r="ETS1323" s="263"/>
      <c r="ETT1323" s="263"/>
      <c r="ETU1323" s="263"/>
      <c r="ETV1323" s="263"/>
      <c r="ETW1323" s="263"/>
      <c r="ETX1323" s="263"/>
      <c r="ETY1323" s="263"/>
      <c r="ETZ1323" s="263"/>
      <c r="EUA1323" s="263"/>
      <c r="EUB1323" s="263"/>
      <c r="EUC1323" s="263"/>
      <c r="EUD1323" s="263"/>
      <c r="EUE1323" s="263"/>
      <c r="EUF1323" s="263"/>
      <c r="EUG1323" s="263"/>
      <c r="EUH1323" s="263"/>
      <c r="EUI1323" s="263"/>
      <c r="EUJ1323" s="263"/>
      <c r="EUK1323" s="263"/>
      <c r="EUL1323" s="263"/>
      <c r="EUM1323" s="263"/>
      <c r="EUN1323" s="263"/>
      <c r="EUO1323" s="263"/>
      <c r="EUP1323" s="263"/>
      <c r="EUQ1323" s="263"/>
      <c r="EUR1323" s="263"/>
      <c r="EUS1323" s="263"/>
      <c r="EUT1323" s="263"/>
      <c r="EUU1323" s="263"/>
      <c r="EUV1323" s="263"/>
      <c r="EUW1323" s="263"/>
      <c r="EUX1323" s="263"/>
      <c r="EUY1323" s="263"/>
      <c r="EUZ1323" s="263"/>
      <c r="EVA1323" s="263"/>
      <c r="EVB1323" s="263"/>
      <c r="EVC1323" s="263"/>
      <c r="EVD1323" s="263"/>
      <c r="EVE1323" s="263"/>
      <c r="EVF1323" s="263"/>
      <c r="EVG1323" s="263"/>
      <c r="EVH1323" s="263"/>
      <c r="EVI1323" s="263"/>
      <c r="EVJ1323" s="263"/>
      <c r="EVK1323" s="263"/>
      <c r="EVL1323" s="263"/>
      <c r="EVM1323" s="263"/>
      <c r="EVN1323" s="263"/>
      <c r="EVO1323" s="263"/>
      <c r="EVP1323" s="263"/>
      <c r="EVQ1323" s="263"/>
      <c r="EVR1323" s="263"/>
      <c r="EVS1323" s="263"/>
      <c r="EVT1323" s="263"/>
      <c r="EVU1323" s="263"/>
      <c r="EVV1323" s="263"/>
      <c r="EVW1323" s="263"/>
      <c r="EVX1323" s="263"/>
      <c r="EVY1323" s="263"/>
      <c r="EVZ1323" s="263"/>
      <c r="EWA1323" s="263"/>
      <c r="EWB1323" s="263"/>
      <c r="EWC1323" s="263"/>
      <c r="EWD1323" s="263"/>
      <c r="EWE1323" s="263"/>
      <c r="EWF1323" s="263"/>
      <c r="EWG1323" s="263"/>
      <c r="EWH1323" s="263"/>
      <c r="EWI1323" s="263"/>
      <c r="EWJ1323" s="263"/>
      <c r="EWK1323" s="263"/>
      <c r="EWL1323" s="263"/>
      <c r="EWM1323" s="263"/>
      <c r="EWN1323" s="263"/>
      <c r="EWO1323" s="263"/>
      <c r="EWP1323" s="263"/>
      <c r="EWQ1323" s="263"/>
      <c r="EWR1323" s="263"/>
      <c r="EWS1323" s="263"/>
      <c r="EWT1323" s="263"/>
      <c r="EWU1323" s="263"/>
      <c r="EWV1323" s="263"/>
      <c r="EWW1323" s="263"/>
      <c r="EWX1323" s="263"/>
      <c r="EWY1323" s="263"/>
      <c r="EWZ1323" s="263"/>
      <c r="EXA1323" s="263"/>
      <c r="EXB1323" s="263"/>
      <c r="EXC1323" s="263"/>
      <c r="EXD1323" s="263"/>
      <c r="EXE1323" s="263"/>
      <c r="EXF1323" s="263"/>
      <c r="EXG1323" s="263"/>
      <c r="EXH1323" s="263"/>
      <c r="EXI1323" s="263"/>
      <c r="EXJ1323" s="263"/>
      <c r="EXK1323" s="263"/>
      <c r="EXL1323" s="263"/>
      <c r="EXM1323" s="263"/>
      <c r="EXN1323" s="263"/>
      <c r="EXO1323" s="263"/>
      <c r="EXP1323" s="263"/>
      <c r="EXQ1323" s="263"/>
      <c r="EXR1323" s="263"/>
      <c r="EXS1323" s="263"/>
      <c r="EXT1323" s="263"/>
      <c r="EXU1323" s="263"/>
      <c r="EXV1323" s="263"/>
      <c r="EXW1323" s="263"/>
      <c r="EXX1323" s="263"/>
      <c r="EXY1323" s="263"/>
      <c r="EXZ1323" s="263"/>
      <c r="EYA1323" s="263"/>
      <c r="EYB1323" s="263"/>
      <c r="EYC1323" s="263"/>
      <c r="EYD1323" s="263"/>
      <c r="EYE1323" s="263"/>
      <c r="EYF1323" s="263"/>
      <c r="EYG1323" s="263"/>
      <c r="EYH1323" s="263"/>
      <c r="EYI1323" s="263"/>
      <c r="EYJ1323" s="263"/>
      <c r="EYK1323" s="263"/>
      <c r="EYL1323" s="263"/>
      <c r="EYM1323" s="263"/>
      <c r="EYN1323" s="263"/>
      <c r="EYO1323" s="263"/>
      <c r="EYP1323" s="263"/>
      <c r="EYQ1323" s="263"/>
      <c r="EYR1323" s="263"/>
      <c r="EYS1323" s="263"/>
      <c r="EYT1323" s="263"/>
      <c r="EYU1323" s="263"/>
      <c r="EYV1323" s="263"/>
      <c r="EYW1323" s="263"/>
      <c r="EYX1323" s="263"/>
      <c r="EYY1323" s="263"/>
      <c r="EYZ1323" s="263"/>
      <c r="EZA1323" s="263"/>
      <c r="EZB1323" s="263"/>
      <c r="EZC1323" s="263"/>
      <c r="EZD1323" s="263"/>
      <c r="EZE1323" s="263"/>
      <c r="EZF1323" s="263"/>
      <c r="EZG1323" s="263"/>
      <c r="EZH1323" s="263"/>
      <c r="EZI1323" s="263"/>
      <c r="EZJ1323" s="263"/>
      <c r="EZK1323" s="263"/>
      <c r="EZL1323" s="263"/>
      <c r="EZM1323" s="263"/>
      <c r="EZN1323" s="263"/>
      <c r="EZO1323" s="263"/>
      <c r="EZP1323" s="263"/>
      <c r="EZQ1323" s="263"/>
      <c r="EZR1323" s="263"/>
      <c r="EZS1323" s="263"/>
      <c r="EZT1323" s="263"/>
      <c r="EZU1323" s="263"/>
      <c r="EZV1323" s="263"/>
      <c r="EZW1323" s="263"/>
      <c r="EZX1323" s="263"/>
      <c r="EZY1323" s="263"/>
      <c r="EZZ1323" s="263"/>
      <c r="FAA1323" s="263"/>
      <c r="FAB1323" s="263"/>
      <c r="FAC1323" s="263"/>
      <c r="FAD1323" s="263"/>
      <c r="FAE1323" s="263"/>
      <c r="FAF1323" s="263"/>
      <c r="FAG1323" s="263"/>
      <c r="FAH1323" s="263"/>
      <c r="FAI1323" s="263"/>
      <c r="FAJ1323" s="263"/>
      <c r="FAK1323" s="263"/>
      <c r="FAL1323" s="263"/>
      <c r="FAM1323" s="263"/>
      <c r="FAN1323" s="263"/>
      <c r="FAO1323" s="263"/>
      <c r="FAP1323" s="263"/>
      <c r="FAQ1323" s="263"/>
      <c r="FAR1323" s="263"/>
      <c r="FAS1323" s="263"/>
      <c r="FAT1323" s="263"/>
      <c r="FAU1323" s="263"/>
      <c r="FAV1323" s="263"/>
      <c r="FAW1323" s="263"/>
      <c r="FAX1323" s="263"/>
      <c r="FAY1323" s="263"/>
      <c r="FAZ1323" s="263"/>
      <c r="FBA1323" s="263"/>
      <c r="FBB1323" s="263"/>
      <c r="FBC1323" s="263"/>
      <c r="FBD1323" s="263"/>
      <c r="FBE1323" s="263"/>
      <c r="FBF1323" s="263"/>
      <c r="FBG1323" s="263"/>
      <c r="FBH1323" s="263"/>
      <c r="FBI1323" s="263"/>
      <c r="FBJ1323" s="263"/>
      <c r="FBK1323" s="263"/>
      <c r="FBL1323" s="263"/>
      <c r="FBM1323" s="263"/>
      <c r="FBN1323" s="263"/>
      <c r="FBO1323" s="263"/>
      <c r="FBP1323" s="263"/>
      <c r="FBQ1323" s="263"/>
      <c r="FBR1323" s="263"/>
      <c r="FBS1323" s="263"/>
      <c r="FBT1323" s="263"/>
      <c r="FBU1323" s="263"/>
      <c r="FBV1323" s="263"/>
      <c r="FBW1323" s="263"/>
      <c r="FBX1323" s="263"/>
      <c r="FBY1323" s="263"/>
      <c r="FBZ1323" s="263"/>
      <c r="FCA1323" s="263"/>
      <c r="FCB1323" s="263"/>
      <c r="FCC1323" s="263"/>
      <c r="FCD1323" s="263"/>
      <c r="FCE1323" s="263"/>
      <c r="FCF1323" s="263"/>
      <c r="FCG1323" s="263"/>
      <c r="FCH1323" s="263"/>
      <c r="FCI1323" s="263"/>
      <c r="FCJ1323" s="263"/>
      <c r="FCK1323" s="263"/>
      <c r="FCL1323" s="263"/>
      <c r="FCM1323" s="263"/>
      <c r="FCN1323" s="263"/>
      <c r="FCO1323" s="263"/>
      <c r="FCP1323" s="263"/>
      <c r="FCQ1323" s="263"/>
      <c r="FCR1323" s="263"/>
      <c r="FCS1323" s="263"/>
      <c r="FCT1323" s="263"/>
      <c r="FCU1323" s="263"/>
      <c r="FCV1323" s="263"/>
      <c r="FCW1323" s="263"/>
      <c r="FCX1323" s="263"/>
      <c r="FCY1323" s="263"/>
      <c r="FCZ1323" s="263"/>
      <c r="FDA1323" s="263"/>
      <c r="FDB1323" s="263"/>
      <c r="FDC1323" s="263"/>
      <c r="FDD1323" s="263"/>
      <c r="FDE1323" s="263"/>
      <c r="FDF1323" s="263"/>
      <c r="FDG1323" s="263"/>
      <c r="FDH1323" s="263"/>
      <c r="FDI1323" s="263"/>
      <c r="FDJ1323" s="263"/>
      <c r="FDK1323" s="263"/>
      <c r="FDL1323" s="263"/>
      <c r="FDM1323" s="263"/>
      <c r="FDN1323" s="263"/>
      <c r="FDO1323" s="263"/>
      <c r="FDP1323" s="263"/>
      <c r="FDQ1323" s="263"/>
      <c r="FDR1323" s="263"/>
      <c r="FDS1323" s="263"/>
      <c r="FDT1323" s="263"/>
      <c r="FDU1323" s="263"/>
      <c r="FDV1323" s="263"/>
      <c r="FDW1323" s="263"/>
      <c r="FDX1323" s="263"/>
      <c r="FDY1323" s="263"/>
      <c r="FDZ1323" s="263"/>
      <c r="FEA1323" s="263"/>
      <c r="FEB1323" s="263"/>
      <c r="FEC1323" s="263"/>
      <c r="FED1323" s="263"/>
      <c r="FEE1323" s="263"/>
      <c r="FEF1323" s="263"/>
      <c r="FEG1323" s="263"/>
      <c r="FEH1323" s="263"/>
      <c r="FEI1323" s="263"/>
      <c r="FEJ1323" s="263"/>
      <c r="FEK1323" s="263"/>
      <c r="FEL1323" s="263"/>
      <c r="FEM1323" s="263"/>
      <c r="FEN1323" s="263"/>
      <c r="FEO1323" s="263"/>
      <c r="FEP1323" s="263"/>
      <c r="FEQ1323" s="263"/>
      <c r="FER1323" s="263"/>
      <c r="FES1323" s="263"/>
      <c r="FET1323" s="263"/>
      <c r="FEU1323" s="263"/>
      <c r="FEV1323" s="263"/>
      <c r="FEW1323" s="263"/>
      <c r="FEX1323" s="263"/>
      <c r="FEY1323" s="263"/>
      <c r="FEZ1323" s="263"/>
      <c r="FFA1323" s="263"/>
      <c r="FFB1323" s="263"/>
      <c r="FFC1323" s="263"/>
      <c r="FFD1323" s="263"/>
      <c r="FFE1323" s="263"/>
      <c r="FFF1323" s="263"/>
      <c r="FFG1323" s="263"/>
      <c r="FFH1323" s="263"/>
      <c r="FFI1323" s="263"/>
      <c r="FFJ1323" s="263"/>
      <c r="FFK1323" s="263"/>
      <c r="FFL1323" s="263"/>
      <c r="FFM1323" s="263"/>
      <c r="FFN1323" s="263"/>
      <c r="FFO1323" s="263"/>
      <c r="FFP1323" s="263"/>
      <c r="FFQ1323" s="263"/>
      <c r="FFR1323" s="263"/>
      <c r="FFS1323" s="263"/>
      <c r="FFT1323" s="263"/>
      <c r="FFU1323" s="263"/>
      <c r="FFV1323" s="263"/>
      <c r="FFW1323" s="263"/>
      <c r="FFX1323" s="263"/>
      <c r="FFY1323" s="263"/>
      <c r="FFZ1323" s="263"/>
      <c r="FGA1323" s="263"/>
      <c r="FGB1323" s="263"/>
      <c r="FGC1323" s="263"/>
      <c r="FGD1323" s="263"/>
      <c r="FGE1323" s="263"/>
      <c r="FGF1323" s="263"/>
      <c r="FGG1323" s="263"/>
      <c r="FGH1323" s="263"/>
      <c r="FGI1323" s="263"/>
      <c r="FGJ1323" s="263"/>
      <c r="FGK1323" s="263"/>
      <c r="FGL1323" s="263"/>
      <c r="FGM1323" s="263"/>
      <c r="FGN1323" s="263"/>
      <c r="FGO1323" s="263"/>
      <c r="FGP1323" s="263"/>
      <c r="FGQ1323" s="263"/>
      <c r="FGR1323" s="263"/>
      <c r="FGS1323" s="263"/>
      <c r="FGT1323" s="263"/>
      <c r="FGU1323" s="263"/>
      <c r="FGV1323" s="263"/>
      <c r="FGW1323" s="263"/>
      <c r="FGX1323" s="263"/>
      <c r="FGY1323" s="263"/>
      <c r="FGZ1323" s="263"/>
      <c r="FHA1323" s="263"/>
      <c r="FHB1323" s="263"/>
      <c r="FHC1323" s="263"/>
      <c r="FHD1323" s="263"/>
      <c r="FHE1323" s="263"/>
      <c r="FHF1323" s="263"/>
      <c r="FHG1323" s="263"/>
      <c r="FHH1323" s="263"/>
      <c r="FHI1323" s="263"/>
      <c r="FHJ1323" s="263"/>
      <c r="FHK1323" s="263"/>
      <c r="FHL1323" s="263"/>
      <c r="FHM1323" s="263"/>
      <c r="FHN1323" s="263"/>
      <c r="FHO1323" s="263"/>
      <c r="FHP1323" s="263"/>
      <c r="FHQ1323" s="263"/>
      <c r="FHR1323" s="263"/>
      <c r="FHS1323" s="263"/>
      <c r="FHT1323" s="263"/>
      <c r="FHU1323" s="263"/>
      <c r="FHV1323" s="263"/>
      <c r="FHW1323" s="263"/>
      <c r="FHX1323" s="263"/>
      <c r="FHY1323" s="263"/>
      <c r="FHZ1323" s="263"/>
      <c r="FIA1323" s="263"/>
      <c r="FIB1323" s="263"/>
      <c r="FIC1323" s="263"/>
      <c r="FID1323" s="263"/>
      <c r="FIE1323" s="263"/>
      <c r="FIF1323" s="263"/>
      <c r="FIG1323" s="263"/>
      <c r="FIH1323" s="263"/>
      <c r="FII1323" s="263"/>
      <c r="FIJ1323" s="263"/>
      <c r="FIK1323" s="263"/>
      <c r="FIL1323" s="263"/>
      <c r="FIM1323" s="263"/>
      <c r="FIN1323" s="263"/>
      <c r="FIO1323" s="263"/>
      <c r="FIP1323" s="263"/>
      <c r="FIQ1323" s="263"/>
      <c r="FIR1323" s="263"/>
      <c r="FIS1323" s="263"/>
      <c r="FIT1323" s="263"/>
      <c r="FIU1323" s="263"/>
      <c r="FIV1323" s="263"/>
      <c r="FIW1323" s="263"/>
      <c r="FIX1323" s="263"/>
      <c r="FIY1323" s="263"/>
      <c r="FIZ1323" s="263"/>
      <c r="FJA1323" s="263"/>
      <c r="FJB1323" s="263"/>
      <c r="FJC1323" s="263"/>
      <c r="FJD1323" s="263"/>
      <c r="FJE1323" s="263"/>
      <c r="FJF1323" s="263"/>
      <c r="FJG1323" s="263"/>
      <c r="FJH1323" s="263"/>
      <c r="FJI1323" s="263"/>
      <c r="FJJ1323" s="263"/>
      <c r="FJK1323" s="263"/>
      <c r="FJL1323" s="263"/>
      <c r="FJM1323" s="263"/>
      <c r="FJN1323" s="263"/>
      <c r="FJO1323" s="263"/>
      <c r="FJP1323" s="263"/>
      <c r="FJQ1323" s="263"/>
      <c r="FJR1323" s="263"/>
      <c r="FJS1323" s="263"/>
      <c r="FJT1323" s="263"/>
      <c r="FJU1323" s="263"/>
      <c r="FJV1323" s="263"/>
      <c r="FJW1323" s="263"/>
      <c r="FJX1323" s="263"/>
      <c r="FJY1323" s="263"/>
      <c r="FJZ1323" s="263"/>
      <c r="FKA1323" s="263"/>
      <c r="FKB1323" s="263"/>
      <c r="FKC1323" s="263"/>
      <c r="FKD1323" s="263"/>
      <c r="FKE1323" s="263"/>
      <c r="FKF1323" s="263"/>
      <c r="FKG1323" s="263"/>
      <c r="FKH1323" s="263"/>
      <c r="FKI1323" s="263"/>
      <c r="FKJ1323" s="263"/>
      <c r="FKK1323" s="263"/>
      <c r="FKL1323" s="263"/>
      <c r="FKM1323" s="263"/>
      <c r="FKN1323" s="263"/>
      <c r="FKO1323" s="263"/>
      <c r="FKP1323" s="263"/>
      <c r="FKQ1323" s="263"/>
      <c r="FKR1323" s="263"/>
      <c r="FKS1323" s="263"/>
      <c r="FKT1323" s="263"/>
      <c r="FKU1323" s="263"/>
      <c r="FKV1323" s="263"/>
      <c r="FKW1323" s="263"/>
      <c r="FKX1323" s="263"/>
      <c r="FKY1323" s="263"/>
      <c r="FKZ1323" s="263"/>
      <c r="FLA1323" s="263"/>
      <c r="FLB1323" s="263"/>
      <c r="FLC1323" s="263"/>
      <c r="FLD1323" s="263"/>
      <c r="FLE1323" s="263"/>
      <c r="FLF1323" s="263"/>
      <c r="FLG1323" s="263"/>
      <c r="FLH1323" s="263"/>
      <c r="FLI1323" s="263"/>
      <c r="FLJ1323" s="263"/>
      <c r="FLK1323" s="263"/>
      <c r="FLL1323" s="263"/>
      <c r="FLM1323" s="263"/>
      <c r="FLN1323" s="263"/>
      <c r="FLO1323" s="263"/>
      <c r="FLP1323" s="263"/>
      <c r="FLQ1323" s="263"/>
      <c r="FLR1323" s="263"/>
      <c r="FLS1323" s="263"/>
      <c r="FLT1323" s="263"/>
      <c r="FLU1323" s="263"/>
      <c r="FLV1323" s="263"/>
      <c r="FLW1323" s="263"/>
      <c r="FLX1323" s="263"/>
      <c r="FLY1323" s="263"/>
      <c r="FLZ1323" s="263"/>
      <c r="FMA1323" s="263"/>
      <c r="FMB1323" s="263"/>
      <c r="FMC1323" s="263"/>
      <c r="FMD1323" s="263"/>
      <c r="FME1323" s="263"/>
      <c r="FMF1323" s="263"/>
      <c r="FMG1323" s="263"/>
      <c r="FMH1323" s="263"/>
      <c r="FMI1323" s="263"/>
      <c r="FMJ1323" s="263"/>
      <c r="FMK1323" s="263"/>
      <c r="FML1323" s="263"/>
      <c r="FMM1323" s="263"/>
      <c r="FMN1323" s="263"/>
      <c r="FMO1323" s="263"/>
      <c r="FMP1323" s="263"/>
      <c r="FMQ1323" s="263"/>
      <c r="FMR1323" s="263"/>
      <c r="FMS1323" s="263"/>
      <c r="FMT1323" s="263"/>
      <c r="FMU1323" s="263"/>
      <c r="FMV1323" s="263"/>
      <c r="FMW1323" s="263"/>
      <c r="FMX1323" s="263"/>
      <c r="FMY1323" s="263"/>
      <c r="FMZ1323" s="263"/>
      <c r="FNA1323" s="263"/>
      <c r="FNB1323" s="263"/>
      <c r="FNC1323" s="263"/>
      <c r="FND1323" s="263"/>
      <c r="FNE1323" s="263"/>
      <c r="FNF1323" s="263"/>
      <c r="FNG1323" s="263"/>
      <c r="FNH1323" s="263"/>
      <c r="FNI1323" s="263"/>
      <c r="FNJ1323" s="263"/>
      <c r="FNK1323" s="263"/>
      <c r="FNL1323" s="263"/>
      <c r="FNM1323" s="263"/>
      <c r="FNN1323" s="263"/>
      <c r="FNO1323" s="263"/>
      <c r="FNP1323" s="263"/>
      <c r="FNQ1323" s="263"/>
      <c r="FNR1323" s="263"/>
      <c r="FNS1323" s="263"/>
      <c r="FNT1323" s="263"/>
      <c r="FNU1323" s="263"/>
      <c r="FNV1323" s="263"/>
      <c r="FNW1323" s="263"/>
      <c r="FNX1323" s="263"/>
      <c r="FNY1323" s="263"/>
      <c r="FNZ1323" s="263"/>
      <c r="FOA1323" s="263"/>
      <c r="FOB1323" s="263"/>
      <c r="FOC1323" s="263"/>
      <c r="FOD1323" s="263"/>
      <c r="FOE1323" s="263"/>
      <c r="FOF1323" s="263"/>
      <c r="FOG1323" s="263"/>
      <c r="FOH1323" s="263"/>
      <c r="FOI1323" s="263"/>
      <c r="FOJ1323" s="263"/>
      <c r="FOK1323" s="263"/>
      <c r="FOL1323" s="263"/>
      <c r="FOM1323" s="263"/>
      <c r="FON1323" s="263"/>
      <c r="FOO1323" s="263"/>
      <c r="FOP1323" s="263"/>
      <c r="FOQ1323" s="263"/>
      <c r="FOR1323" s="263"/>
      <c r="FOS1323" s="263"/>
      <c r="FOT1323" s="263"/>
      <c r="FOU1323" s="263"/>
      <c r="FOV1323" s="263"/>
      <c r="FOW1323" s="263"/>
      <c r="FOX1323" s="263"/>
      <c r="FOY1323" s="263"/>
      <c r="FOZ1323" s="263"/>
      <c r="FPA1323" s="263"/>
      <c r="FPB1323" s="263"/>
      <c r="FPC1323" s="263"/>
      <c r="FPD1323" s="263"/>
      <c r="FPE1323" s="263"/>
      <c r="FPF1323" s="263"/>
      <c r="FPG1323" s="263"/>
      <c r="FPH1323" s="263"/>
      <c r="FPI1323" s="263"/>
      <c r="FPJ1323" s="263"/>
      <c r="FPK1323" s="263"/>
      <c r="FPL1323" s="263"/>
      <c r="FPM1323" s="263"/>
      <c r="FPN1323" s="263"/>
      <c r="FPO1323" s="263"/>
      <c r="FPP1323" s="263"/>
      <c r="FPQ1323" s="263"/>
      <c r="FPR1323" s="263"/>
      <c r="FPS1323" s="263"/>
      <c r="FPT1323" s="263"/>
      <c r="FPU1323" s="263"/>
      <c r="FPV1323" s="263"/>
      <c r="FPW1323" s="263"/>
      <c r="FPX1323" s="263"/>
      <c r="FPY1323" s="263"/>
      <c r="FPZ1323" s="263"/>
      <c r="FQA1323" s="263"/>
      <c r="FQB1323" s="263"/>
      <c r="FQC1323" s="263"/>
      <c r="FQD1323" s="263"/>
      <c r="FQE1323" s="263"/>
      <c r="FQF1323" s="263"/>
      <c r="FQG1323" s="263"/>
      <c r="FQH1323" s="263"/>
      <c r="FQI1323" s="263"/>
      <c r="FQJ1323" s="263"/>
      <c r="FQK1323" s="263"/>
      <c r="FQL1323" s="263"/>
      <c r="FQM1323" s="263"/>
      <c r="FQN1323" s="263"/>
      <c r="FQO1323" s="263"/>
      <c r="FQP1323" s="263"/>
      <c r="FQQ1323" s="263"/>
      <c r="FQR1323" s="263"/>
      <c r="FQS1323" s="263"/>
      <c r="FQT1323" s="263"/>
      <c r="FQU1323" s="263"/>
      <c r="FQV1323" s="263"/>
      <c r="FQW1323" s="263"/>
      <c r="FQX1323" s="263"/>
      <c r="FQY1323" s="263"/>
      <c r="FQZ1323" s="263"/>
      <c r="FRA1323" s="263"/>
      <c r="FRB1323" s="263"/>
      <c r="FRC1323" s="263"/>
      <c r="FRD1323" s="263"/>
      <c r="FRE1323" s="263"/>
      <c r="FRF1323" s="263"/>
      <c r="FRG1323" s="263"/>
      <c r="FRH1323" s="263"/>
      <c r="FRI1323" s="263"/>
      <c r="FRJ1323" s="263"/>
      <c r="FRK1323" s="263"/>
      <c r="FRL1323" s="263"/>
      <c r="FRM1323" s="263"/>
      <c r="FRN1323" s="263"/>
      <c r="FRO1323" s="263"/>
      <c r="FRP1323" s="263"/>
      <c r="FRQ1323" s="263"/>
      <c r="FRR1323" s="263"/>
      <c r="FRS1323" s="263"/>
      <c r="FRT1323" s="263"/>
      <c r="FRU1323" s="263"/>
      <c r="FRV1323" s="263"/>
      <c r="FRW1323" s="263"/>
      <c r="FRX1323" s="263"/>
      <c r="FRY1323" s="263"/>
      <c r="FRZ1323" s="263"/>
      <c r="FSA1323" s="263"/>
      <c r="FSB1323" s="263"/>
      <c r="FSC1323" s="263"/>
      <c r="FSD1323" s="263"/>
      <c r="FSE1323" s="263"/>
      <c r="FSF1323" s="263"/>
      <c r="FSG1323" s="263"/>
      <c r="FSH1323" s="263"/>
      <c r="FSI1323" s="263"/>
      <c r="FSJ1323" s="263"/>
      <c r="FSK1323" s="263"/>
      <c r="FSL1323" s="263"/>
      <c r="FSM1323" s="263"/>
      <c r="FSN1323" s="263"/>
      <c r="FSO1323" s="263"/>
      <c r="FSP1323" s="263"/>
      <c r="FSQ1323" s="263"/>
      <c r="FSR1323" s="263"/>
      <c r="FSS1323" s="263"/>
      <c r="FST1323" s="263"/>
      <c r="FSU1323" s="263"/>
      <c r="FSV1323" s="263"/>
      <c r="FSW1323" s="263"/>
      <c r="FSX1323" s="263"/>
      <c r="FSY1323" s="263"/>
      <c r="FSZ1323" s="263"/>
      <c r="FTA1323" s="263"/>
      <c r="FTB1323" s="263"/>
      <c r="FTC1323" s="263"/>
      <c r="FTD1323" s="263"/>
      <c r="FTE1323" s="263"/>
      <c r="FTF1323" s="263"/>
      <c r="FTG1323" s="263"/>
      <c r="FTH1323" s="263"/>
      <c r="FTI1323" s="263"/>
      <c r="FTJ1323" s="263"/>
      <c r="FTK1323" s="263"/>
      <c r="FTL1323" s="263"/>
      <c r="FTM1323" s="263"/>
      <c r="FTN1323" s="263"/>
      <c r="FTO1323" s="263"/>
      <c r="FTP1323" s="263"/>
      <c r="FTQ1323" s="263"/>
      <c r="FTR1323" s="263"/>
      <c r="FTS1323" s="263"/>
      <c r="FTT1323" s="263"/>
      <c r="FTU1323" s="263"/>
      <c r="FTV1323" s="263"/>
      <c r="FTW1323" s="263"/>
      <c r="FTX1323" s="263"/>
      <c r="FTY1323" s="263"/>
      <c r="FTZ1323" s="263"/>
      <c r="FUA1323" s="263"/>
      <c r="FUB1323" s="263"/>
      <c r="FUC1323" s="263"/>
      <c r="FUD1323" s="263"/>
      <c r="FUE1323" s="263"/>
      <c r="FUF1323" s="263"/>
      <c r="FUG1323" s="263"/>
      <c r="FUH1323" s="263"/>
      <c r="FUI1323" s="263"/>
      <c r="FUJ1323" s="263"/>
      <c r="FUK1323" s="263"/>
      <c r="FUL1323" s="263"/>
      <c r="FUM1323" s="263"/>
      <c r="FUN1323" s="263"/>
      <c r="FUO1323" s="263"/>
      <c r="FUP1323" s="263"/>
      <c r="FUQ1323" s="263"/>
      <c r="FUR1323" s="263"/>
      <c r="FUS1323" s="263"/>
      <c r="FUT1323" s="263"/>
      <c r="FUU1323" s="263"/>
      <c r="FUV1323" s="263"/>
      <c r="FUW1323" s="263"/>
      <c r="FUX1323" s="263"/>
      <c r="FUY1323" s="263"/>
      <c r="FUZ1323" s="263"/>
      <c r="FVA1323" s="263"/>
      <c r="FVB1323" s="263"/>
      <c r="FVC1323" s="263"/>
      <c r="FVD1323" s="263"/>
      <c r="FVE1323" s="263"/>
      <c r="FVF1323" s="263"/>
      <c r="FVG1323" s="263"/>
      <c r="FVH1323" s="263"/>
      <c r="FVI1323" s="263"/>
      <c r="FVJ1323" s="263"/>
      <c r="FVK1323" s="263"/>
      <c r="FVL1323" s="263"/>
      <c r="FVM1323" s="263"/>
      <c r="FVN1323" s="263"/>
      <c r="FVO1323" s="263"/>
      <c r="FVP1323" s="263"/>
      <c r="FVQ1323" s="263"/>
      <c r="FVR1323" s="263"/>
      <c r="FVS1323" s="263"/>
      <c r="FVT1323" s="263"/>
      <c r="FVU1323" s="263"/>
      <c r="FVV1323" s="263"/>
      <c r="FVW1323" s="263"/>
      <c r="FVX1323" s="263"/>
      <c r="FVY1323" s="263"/>
      <c r="FVZ1323" s="263"/>
      <c r="FWA1323" s="263"/>
      <c r="FWB1323" s="263"/>
      <c r="FWC1323" s="263"/>
      <c r="FWD1323" s="263"/>
      <c r="FWE1323" s="263"/>
      <c r="FWF1323" s="263"/>
      <c r="FWG1323" s="263"/>
      <c r="FWH1323" s="263"/>
      <c r="FWI1323" s="263"/>
      <c r="FWJ1323" s="263"/>
      <c r="FWK1323" s="263"/>
      <c r="FWL1323" s="263"/>
      <c r="FWM1323" s="263"/>
      <c r="FWN1323" s="263"/>
      <c r="FWO1323" s="263"/>
      <c r="FWP1323" s="263"/>
      <c r="FWQ1323" s="263"/>
      <c r="FWR1323" s="263"/>
      <c r="FWS1323" s="263"/>
      <c r="FWT1323" s="263"/>
      <c r="FWU1323" s="263"/>
      <c r="FWV1323" s="263"/>
      <c r="FWW1323" s="263"/>
      <c r="FWX1323" s="263"/>
      <c r="FWY1323" s="263"/>
      <c r="FWZ1323" s="263"/>
      <c r="FXA1323" s="263"/>
      <c r="FXB1323" s="263"/>
      <c r="FXC1323" s="263"/>
      <c r="FXD1323" s="263"/>
      <c r="FXE1323" s="263"/>
      <c r="FXF1323" s="263"/>
      <c r="FXG1323" s="263"/>
      <c r="FXH1323" s="263"/>
      <c r="FXI1323" s="263"/>
      <c r="FXJ1323" s="263"/>
      <c r="FXK1323" s="263"/>
      <c r="FXL1323" s="263"/>
      <c r="FXM1323" s="263"/>
      <c r="FXN1323" s="263"/>
      <c r="FXO1323" s="263"/>
      <c r="FXP1323" s="263"/>
      <c r="FXQ1323" s="263"/>
      <c r="FXR1323" s="263"/>
      <c r="FXS1323" s="263"/>
      <c r="FXT1323" s="263"/>
      <c r="FXU1323" s="263"/>
      <c r="FXV1323" s="263"/>
      <c r="FXW1323" s="263"/>
      <c r="FXX1323" s="263"/>
      <c r="FXY1323" s="263"/>
      <c r="FXZ1323" s="263"/>
      <c r="FYA1323" s="263"/>
      <c r="FYB1323" s="263"/>
      <c r="FYC1323" s="263"/>
      <c r="FYD1323" s="263"/>
      <c r="FYE1323" s="263"/>
      <c r="FYF1323" s="263"/>
      <c r="FYG1323" s="263"/>
      <c r="FYH1323" s="263"/>
      <c r="FYI1323" s="263"/>
      <c r="FYJ1323" s="263"/>
      <c r="FYK1323" s="263"/>
      <c r="FYL1323" s="263"/>
      <c r="FYM1323" s="263"/>
      <c r="FYN1323" s="263"/>
      <c r="FYO1323" s="263"/>
      <c r="FYP1323" s="263"/>
      <c r="FYQ1323" s="263"/>
      <c r="FYR1323" s="263"/>
      <c r="FYS1323" s="263"/>
      <c r="FYT1323" s="263"/>
      <c r="FYU1323" s="263"/>
      <c r="FYV1323" s="263"/>
      <c r="FYW1323" s="263"/>
      <c r="FYX1323" s="263"/>
      <c r="FYY1323" s="263"/>
      <c r="FYZ1323" s="263"/>
      <c r="FZA1323" s="263"/>
      <c r="FZB1323" s="263"/>
      <c r="FZC1323" s="263"/>
      <c r="FZD1323" s="263"/>
      <c r="FZE1323" s="263"/>
      <c r="FZF1323" s="263"/>
      <c r="FZG1323" s="263"/>
      <c r="FZH1323" s="263"/>
      <c r="FZI1323" s="263"/>
      <c r="FZJ1323" s="263"/>
      <c r="FZK1323" s="263"/>
      <c r="FZL1323" s="263"/>
      <c r="FZM1323" s="263"/>
      <c r="FZN1323" s="263"/>
      <c r="FZO1323" s="263"/>
      <c r="FZP1323" s="263"/>
      <c r="FZQ1323" s="263"/>
      <c r="FZR1323" s="263"/>
      <c r="FZS1323" s="263"/>
      <c r="FZT1323" s="263"/>
      <c r="FZU1323" s="263"/>
      <c r="FZV1323" s="263"/>
      <c r="FZW1323" s="263"/>
      <c r="FZX1323" s="263"/>
      <c r="FZY1323" s="263"/>
      <c r="FZZ1323" s="263"/>
      <c r="GAA1323" s="263"/>
      <c r="GAB1323" s="263"/>
      <c r="GAC1323" s="263"/>
      <c r="GAD1323" s="263"/>
      <c r="GAE1323" s="263"/>
      <c r="GAF1323" s="263"/>
      <c r="GAG1323" s="263"/>
      <c r="GAH1323" s="263"/>
      <c r="GAI1323" s="263"/>
      <c r="GAJ1323" s="263"/>
      <c r="GAK1323" s="263"/>
      <c r="GAL1323" s="263"/>
      <c r="GAM1323" s="263"/>
      <c r="GAN1323" s="263"/>
      <c r="GAO1323" s="263"/>
      <c r="GAP1323" s="263"/>
      <c r="GAQ1323" s="263"/>
      <c r="GAR1323" s="263"/>
      <c r="GAS1323" s="263"/>
      <c r="GAT1323" s="263"/>
      <c r="GAU1323" s="263"/>
      <c r="GAV1323" s="263"/>
      <c r="GAW1323" s="263"/>
      <c r="GAX1323" s="263"/>
      <c r="GAY1323" s="263"/>
      <c r="GAZ1323" s="263"/>
      <c r="GBA1323" s="263"/>
      <c r="GBB1323" s="263"/>
      <c r="GBC1323" s="263"/>
      <c r="GBD1323" s="263"/>
      <c r="GBE1323" s="263"/>
      <c r="GBF1323" s="263"/>
      <c r="GBG1323" s="263"/>
      <c r="GBH1323" s="263"/>
      <c r="GBI1323" s="263"/>
      <c r="GBJ1323" s="263"/>
      <c r="GBK1323" s="263"/>
      <c r="GBL1323" s="263"/>
      <c r="GBM1323" s="263"/>
      <c r="GBN1323" s="263"/>
      <c r="GBO1323" s="263"/>
      <c r="GBP1323" s="263"/>
      <c r="GBQ1323" s="263"/>
      <c r="GBR1323" s="263"/>
      <c r="GBS1323" s="263"/>
      <c r="GBT1323" s="263"/>
      <c r="GBU1323" s="263"/>
      <c r="GBV1323" s="263"/>
      <c r="GBW1323" s="263"/>
      <c r="GBX1323" s="263"/>
      <c r="GBY1323" s="263"/>
      <c r="GBZ1323" s="263"/>
      <c r="GCA1323" s="263"/>
      <c r="GCB1323" s="263"/>
      <c r="GCC1323" s="263"/>
      <c r="GCD1323" s="263"/>
      <c r="GCE1323" s="263"/>
      <c r="GCF1323" s="263"/>
      <c r="GCG1323" s="263"/>
      <c r="GCH1323" s="263"/>
      <c r="GCI1323" s="263"/>
      <c r="GCJ1323" s="263"/>
      <c r="GCK1323" s="263"/>
      <c r="GCL1323" s="263"/>
      <c r="GCM1323" s="263"/>
      <c r="GCN1323" s="263"/>
      <c r="GCO1323" s="263"/>
      <c r="GCP1323" s="263"/>
      <c r="GCQ1323" s="263"/>
      <c r="GCR1323" s="263"/>
      <c r="GCS1323" s="263"/>
      <c r="GCT1323" s="263"/>
      <c r="GCU1323" s="263"/>
      <c r="GCV1323" s="263"/>
      <c r="GCW1323" s="263"/>
      <c r="GCX1323" s="263"/>
      <c r="GCY1323" s="263"/>
      <c r="GCZ1323" s="263"/>
      <c r="GDA1323" s="263"/>
      <c r="GDB1323" s="263"/>
      <c r="GDC1323" s="263"/>
      <c r="GDD1323" s="263"/>
      <c r="GDE1323" s="263"/>
      <c r="GDF1323" s="263"/>
      <c r="GDG1323" s="263"/>
      <c r="GDH1323" s="263"/>
      <c r="GDI1323" s="263"/>
      <c r="GDJ1323" s="263"/>
      <c r="GDK1323" s="263"/>
      <c r="GDL1323" s="263"/>
      <c r="GDM1323" s="263"/>
      <c r="GDN1323" s="263"/>
      <c r="GDO1323" s="263"/>
      <c r="GDP1323" s="263"/>
      <c r="GDQ1323" s="263"/>
      <c r="GDR1323" s="263"/>
      <c r="GDS1323" s="263"/>
      <c r="GDT1323" s="263"/>
      <c r="GDU1323" s="263"/>
      <c r="GDV1323" s="263"/>
      <c r="GDW1323" s="263"/>
      <c r="GDX1323" s="263"/>
      <c r="GDY1323" s="263"/>
      <c r="GDZ1323" s="263"/>
      <c r="GEA1323" s="263"/>
      <c r="GEB1323" s="263"/>
      <c r="GEC1323" s="263"/>
      <c r="GED1323" s="263"/>
      <c r="GEE1323" s="263"/>
      <c r="GEF1323" s="263"/>
      <c r="GEG1323" s="263"/>
      <c r="GEH1323" s="263"/>
      <c r="GEI1323" s="263"/>
      <c r="GEJ1323" s="263"/>
      <c r="GEK1323" s="263"/>
      <c r="GEL1323" s="263"/>
      <c r="GEM1323" s="263"/>
      <c r="GEN1323" s="263"/>
      <c r="GEO1323" s="263"/>
      <c r="GEP1323" s="263"/>
      <c r="GEQ1323" s="263"/>
      <c r="GER1323" s="263"/>
      <c r="GES1323" s="263"/>
      <c r="GET1323" s="263"/>
      <c r="GEU1323" s="263"/>
      <c r="GEV1323" s="263"/>
      <c r="GEW1323" s="263"/>
      <c r="GEX1323" s="263"/>
      <c r="GEY1323" s="263"/>
      <c r="GEZ1323" s="263"/>
      <c r="GFA1323" s="263"/>
      <c r="GFB1323" s="263"/>
      <c r="GFC1323" s="263"/>
      <c r="GFD1323" s="263"/>
      <c r="GFE1323" s="263"/>
      <c r="GFF1323" s="263"/>
      <c r="GFG1323" s="263"/>
      <c r="GFH1323" s="263"/>
      <c r="GFI1323" s="263"/>
      <c r="GFJ1323" s="263"/>
      <c r="GFK1323" s="263"/>
      <c r="GFL1323" s="263"/>
      <c r="GFM1323" s="263"/>
      <c r="GFN1323" s="263"/>
      <c r="GFO1323" s="263"/>
      <c r="GFP1323" s="263"/>
      <c r="GFQ1323" s="263"/>
      <c r="GFR1323" s="263"/>
      <c r="GFS1323" s="263"/>
      <c r="GFT1323" s="263"/>
      <c r="GFU1323" s="263"/>
      <c r="GFV1323" s="263"/>
      <c r="GFW1323" s="263"/>
      <c r="GFX1323" s="263"/>
      <c r="GFY1323" s="263"/>
      <c r="GFZ1323" s="263"/>
      <c r="GGA1323" s="263"/>
      <c r="GGB1323" s="263"/>
      <c r="GGC1323" s="263"/>
      <c r="GGD1323" s="263"/>
      <c r="GGE1323" s="263"/>
      <c r="GGF1323" s="263"/>
      <c r="GGG1323" s="263"/>
      <c r="GGH1323" s="263"/>
      <c r="GGI1323" s="263"/>
      <c r="GGJ1323" s="263"/>
      <c r="GGK1323" s="263"/>
      <c r="GGL1323" s="263"/>
      <c r="GGM1323" s="263"/>
      <c r="GGN1323" s="263"/>
      <c r="GGO1323" s="263"/>
      <c r="GGP1323" s="263"/>
      <c r="GGQ1323" s="263"/>
      <c r="GGR1323" s="263"/>
      <c r="GGS1323" s="263"/>
      <c r="GGT1323" s="263"/>
      <c r="GGU1323" s="263"/>
      <c r="GGV1323" s="263"/>
      <c r="GGW1323" s="263"/>
      <c r="GGX1323" s="263"/>
      <c r="GGY1323" s="263"/>
      <c r="GGZ1323" s="263"/>
      <c r="GHA1323" s="263"/>
      <c r="GHB1323" s="263"/>
      <c r="GHC1323" s="263"/>
      <c r="GHD1323" s="263"/>
      <c r="GHE1323" s="263"/>
      <c r="GHF1323" s="263"/>
      <c r="GHG1323" s="263"/>
      <c r="GHH1323" s="263"/>
      <c r="GHI1323" s="263"/>
      <c r="GHJ1323" s="263"/>
      <c r="GHK1323" s="263"/>
      <c r="GHL1323" s="263"/>
      <c r="GHM1323" s="263"/>
      <c r="GHN1323" s="263"/>
      <c r="GHO1323" s="263"/>
      <c r="GHP1323" s="263"/>
      <c r="GHQ1323" s="263"/>
      <c r="GHR1323" s="263"/>
      <c r="GHS1323" s="263"/>
      <c r="GHT1323" s="263"/>
      <c r="GHU1323" s="263"/>
      <c r="GHV1323" s="263"/>
      <c r="GHW1323" s="263"/>
      <c r="GHX1323" s="263"/>
      <c r="GHY1323" s="263"/>
      <c r="GHZ1323" s="263"/>
      <c r="GIA1323" s="263"/>
      <c r="GIB1323" s="263"/>
      <c r="GIC1323" s="263"/>
      <c r="GID1323" s="263"/>
      <c r="GIE1323" s="263"/>
      <c r="GIF1323" s="263"/>
      <c r="GIG1323" s="263"/>
      <c r="GIH1323" s="263"/>
      <c r="GII1323" s="263"/>
      <c r="GIJ1323" s="263"/>
      <c r="GIK1323" s="263"/>
      <c r="GIL1323" s="263"/>
      <c r="GIM1323" s="263"/>
      <c r="GIN1323" s="263"/>
      <c r="GIO1323" s="263"/>
      <c r="GIP1323" s="263"/>
      <c r="GIQ1323" s="263"/>
      <c r="GIR1323" s="263"/>
      <c r="GIS1323" s="263"/>
      <c r="GIT1323" s="263"/>
      <c r="GIU1323" s="263"/>
      <c r="GIV1323" s="263"/>
      <c r="GIW1323" s="263"/>
      <c r="GIX1323" s="263"/>
      <c r="GIY1323" s="263"/>
      <c r="GIZ1323" s="263"/>
      <c r="GJA1323" s="263"/>
      <c r="GJB1323" s="263"/>
      <c r="GJC1323" s="263"/>
      <c r="GJD1323" s="263"/>
      <c r="GJE1323" s="263"/>
      <c r="GJF1323" s="263"/>
      <c r="GJG1323" s="263"/>
      <c r="GJH1323" s="263"/>
      <c r="GJI1323" s="263"/>
      <c r="GJJ1323" s="263"/>
      <c r="GJK1323" s="263"/>
      <c r="GJL1323" s="263"/>
      <c r="GJM1323" s="263"/>
      <c r="GJN1323" s="263"/>
      <c r="GJO1323" s="263"/>
      <c r="GJP1323" s="263"/>
      <c r="GJQ1323" s="263"/>
      <c r="GJR1323" s="263"/>
      <c r="GJS1323" s="263"/>
      <c r="GJT1323" s="263"/>
      <c r="GJU1323" s="263"/>
      <c r="GJV1323" s="263"/>
      <c r="GJW1323" s="263"/>
      <c r="GJX1323" s="263"/>
      <c r="GJY1323" s="263"/>
      <c r="GJZ1323" s="263"/>
      <c r="GKA1323" s="263"/>
      <c r="GKB1323" s="263"/>
      <c r="GKC1323" s="263"/>
      <c r="GKD1323" s="263"/>
      <c r="GKE1323" s="263"/>
      <c r="GKF1323" s="263"/>
      <c r="GKG1323" s="263"/>
      <c r="GKH1323" s="263"/>
      <c r="GKI1323" s="263"/>
      <c r="GKJ1323" s="263"/>
      <c r="GKK1323" s="263"/>
      <c r="GKL1323" s="263"/>
      <c r="GKM1323" s="263"/>
      <c r="GKN1323" s="263"/>
      <c r="GKO1323" s="263"/>
      <c r="GKP1323" s="263"/>
      <c r="GKQ1323" s="263"/>
      <c r="GKR1323" s="263"/>
      <c r="GKS1323" s="263"/>
      <c r="GKT1323" s="263"/>
      <c r="GKU1323" s="263"/>
      <c r="GKV1323" s="263"/>
      <c r="GKW1323" s="263"/>
      <c r="GKX1323" s="263"/>
      <c r="GKY1323" s="263"/>
      <c r="GKZ1323" s="263"/>
      <c r="GLA1323" s="263"/>
      <c r="GLB1323" s="263"/>
      <c r="GLC1323" s="263"/>
      <c r="GLD1323" s="263"/>
      <c r="GLE1323" s="263"/>
      <c r="GLF1323" s="263"/>
      <c r="GLG1323" s="263"/>
      <c r="GLH1323" s="263"/>
      <c r="GLI1323" s="263"/>
      <c r="GLJ1323" s="263"/>
      <c r="GLK1323" s="263"/>
      <c r="GLL1323" s="263"/>
      <c r="GLM1323" s="263"/>
      <c r="GLN1323" s="263"/>
      <c r="GLO1323" s="263"/>
      <c r="GLP1323" s="263"/>
      <c r="GLQ1323" s="263"/>
      <c r="GLR1323" s="263"/>
      <c r="GLS1323" s="263"/>
      <c r="GLT1323" s="263"/>
      <c r="GLU1323" s="263"/>
      <c r="GLV1323" s="263"/>
      <c r="GLW1323" s="263"/>
      <c r="GLX1323" s="263"/>
      <c r="GLY1323" s="263"/>
      <c r="GLZ1323" s="263"/>
      <c r="GMA1323" s="263"/>
      <c r="GMB1323" s="263"/>
      <c r="GMC1323" s="263"/>
      <c r="GMD1323" s="263"/>
      <c r="GME1323" s="263"/>
      <c r="GMF1323" s="263"/>
      <c r="GMG1323" s="263"/>
      <c r="GMH1323" s="263"/>
      <c r="GMI1323" s="263"/>
      <c r="GMJ1323" s="263"/>
      <c r="GMK1323" s="263"/>
      <c r="GML1323" s="263"/>
      <c r="GMM1323" s="263"/>
      <c r="GMN1323" s="263"/>
      <c r="GMO1323" s="263"/>
      <c r="GMP1323" s="263"/>
      <c r="GMQ1323" s="263"/>
      <c r="GMR1323" s="263"/>
      <c r="GMS1323" s="263"/>
      <c r="GMT1323" s="263"/>
      <c r="GMU1323" s="263"/>
      <c r="GMV1323" s="263"/>
      <c r="GMW1323" s="263"/>
      <c r="GMX1323" s="263"/>
      <c r="GMY1323" s="263"/>
      <c r="GMZ1323" s="263"/>
      <c r="GNA1323" s="263"/>
      <c r="GNB1323" s="263"/>
      <c r="GNC1323" s="263"/>
      <c r="GND1323" s="263"/>
      <c r="GNE1323" s="263"/>
      <c r="GNF1323" s="263"/>
      <c r="GNG1323" s="263"/>
      <c r="GNH1323" s="263"/>
      <c r="GNI1323" s="263"/>
      <c r="GNJ1323" s="263"/>
      <c r="GNK1323" s="263"/>
      <c r="GNL1323" s="263"/>
      <c r="GNM1323" s="263"/>
      <c r="GNN1323" s="263"/>
      <c r="GNO1323" s="263"/>
      <c r="GNP1323" s="263"/>
      <c r="GNQ1323" s="263"/>
      <c r="GNR1323" s="263"/>
      <c r="GNS1323" s="263"/>
      <c r="GNT1323" s="263"/>
      <c r="GNU1323" s="263"/>
      <c r="GNV1323" s="263"/>
      <c r="GNW1323" s="263"/>
      <c r="GNX1323" s="263"/>
      <c r="GNY1323" s="263"/>
      <c r="GNZ1323" s="263"/>
      <c r="GOA1323" s="263"/>
      <c r="GOB1323" s="263"/>
      <c r="GOC1323" s="263"/>
      <c r="GOD1323" s="263"/>
      <c r="GOE1323" s="263"/>
      <c r="GOF1323" s="263"/>
      <c r="GOG1323" s="263"/>
      <c r="GOH1323" s="263"/>
      <c r="GOI1323" s="263"/>
      <c r="GOJ1323" s="263"/>
      <c r="GOK1323" s="263"/>
      <c r="GOL1323" s="263"/>
      <c r="GOM1323" s="263"/>
      <c r="GON1323" s="263"/>
      <c r="GOO1323" s="263"/>
      <c r="GOP1323" s="263"/>
      <c r="GOQ1323" s="263"/>
      <c r="GOR1323" s="263"/>
      <c r="GOS1323" s="263"/>
      <c r="GOT1323" s="263"/>
      <c r="GOU1323" s="263"/>
      <c r="GOV1323" s="263"/>
      <c r="GOW1323" s="263"/>
      <c r="GOX1323" s="263"/>
      <c r="GOY1323" s="263"/>
      <c r="GOZ1323" s="263"/>
      <c r="GPA1323" s="263"/>
      <c r="GPB1323" s="263"/>
      <c r="GPC1323" s="263"/>
      <c r="GPD1323" s="263"/>
      <c r="GPE1323" s="263"/>
      <c r="GPF1323" s="263"/>
      <c r="GPG1323" s="263"/>
      <c r="GPH1323" s="263"/>
      <c r="GPI1323" s="263"/>
      <c r="GPJ1323" s="263"/>
      <c r="GPK1323" s="263"/>
      <c r="GPL1323" s="263"/>
      <c r="GPM1323" s="263"/>
      <c r="GPN1323" s="263"/>
      <c r="GPO1323" s="263"/>
      <c r="GPP1323" s="263"/>
      <c r="GPQ1323" s="263"/>
      <c r="GPR1323" s="263"/>
      <c r="GPS1323" s="263"/>
      <c r="GPT1323" s="263"/>
      <c r="GPU1323" s="263"/>
      <c r="GPV1323" s="263"/>
      <c r="GPW1323" s="263"/>
      <c r="GPX1323" s="263"/>
      <c r="GPY1323" s="263"/>
      <c r="GPZ1323" s="263"/>
      <c r="GQA1323" s="263"/>
      <c r="GQB1323" s="263"/>
      <c r="GQC1323" s="263"/>
      <c r="GQD1323" s="263"/>
      <c r="GQE1323" s="263"/>
      <c r="GQF1323" s="263"/>
      <c r="GQG1323" s="263"/>
      <c r="GQH1323" s="263"/>
      <c r="GQI1323" s="263"/>
      <c r="GQJ1323" s="263"/>
      <c r="GQK1323" s="263"/>
      <c r="GQL1323" s="263"/>
      <c r="GQM1323" s="263"/>
      <c r="GQN1323" s="263"/>
      <c r="GQO1323" s="263"/>
      <c r="GQP1323" s="263"/>
      <c r="GQQ1323" s="263"/>
      <c r="GQR1323" s="263"/>
      <c r="GQS1323" s="263"/>
      <c r="GQT1323" s="263"/>
      <c r="GQU1323" s="263"/>
      <c r="GQV1323" s="263"/>
      <c r="GQW1323" s="263"/>
      <c r="GQX1323" s="263"/>
      <c r="GQY1323" s="263"/>
      <c r="GQZ1323" s="263"/>
      <c r="GRA1323" s="263"/>
      <c r="GRB1323" s="263"/>
      <c r="GRC1323" s="263"/>
      <c r="GRD1323" s="263"/>
      <c r="GRE1323" s="263"/>
      <c r="GRF1323" s="263"/>
      <c r="GRG1323" s="263"/>
      <c r="GRH1323" s="263"/>
      <c r="GRI1323" s="263"/>
      <c r="GRJ1323" s="263"/>
      <c r="GRK1323" s="263"/>
      <c r="GRL1323" s="263"/>
      <c r="GRM1323" s="263"/>
      <c r="GRN1323" s="263"/>
      <c r="GRO1323" s="263"/>
      <c r="GRP1323" s="263"/>
      <c r="GRQ1323" s="263"/>
      <c r="GRR1323" s="263"/>
      <c r="GRS1323" s="263"/>
      <c r="GRT1323" s="263"/>
      <c r="GRU1323" s="263"/>
      <c r="GRV1323" s="263"/>
      <c r="GRW1323" s="263"/>
      <c r="GRX1323" s="263"/>
      <c r="GRY1323" s="263"/>
      <c r="GRZ1323" s="263"/>
      <c r="GSA1323" s="263"/>
      <c r="GSB1323" s="263"/>
      <c r="GSC1323" s="263"/>
      <c r="GSD1323" s="263"/>
      <c r="GSE1323" s="263"/>
      <c r="GSF1323" s="263"/>
      <c r="GSG1323" s="263"/>
      <c r="GSH1323" s="263"/>
      <c r="GSI1323" s="263"/>
      <c r="GSJ1323" s="263"/>
      <c r="GSK1323" s="263"/>
      <c r="GSL1323" s="263"/>
      <c r="GSM1323" s="263"/>
      <c r="GSN1323" s="263"/>
      <c r="GSO1323" s="263"/>
      <c r="GSP1323" s="263"/>
      <c r="GSQ1323" s="263"/>
      <c r="GSR1323" s="263"/>
      <c r="GSS1323" s="263"/>
      <c r="GST1323" s="263"/>
      <c r="GSU1323" s="263"/>
      <c r="GSV1323" s="263"/>
      <c r="GSW1323" s="263"/>
      <c r="GSX1323" s="263"/>
      <c r="GSY1323" s="263"/>
      <c r="GSZ1323" s="263"/>
      <c r="GTA1323" s="263"/>
      <c r="GTB1323" s="263"/>
      <c r="GTC1323" s="263"/>
      <c r="GTD1323" s="263"/>
      <c r="GTE1323" s="263"/>
      <c r="GTF1323" s="263"/>
      <c r="GTG1323" s="263"/>
      <c r="GTH1323" s="263"/>
      <c r="GTI1323" s="263"/>
      <c r="GTJ1323" s="263"/>
      <c r="GTK1323" s="263"/>
      <c r="GTL1323" s="263"/>
      <c r="GTM1323" s="263"/>
      <c r="GTN1323" s="263"/>
      <c r="GTO1323" s="263"/>
      <c r="GTP1323" s="263"/>
      <c r="GTQ1323" s="263"/>
      <c r="GTR1323" s="263"/>
      <c r="GTS1323" s="263"/>
      <c r="GTT1323" s="263"/>
      <c r="GTU1323" s="263"/>
      <c r="GTV1323" s="263"/>
      <c r="GTW1323" s="263"/>
      <c r="GTX1323" s="263"/>
      <c r="GTY1323" s="263"/>
      <c r="GTZ1323" s="263"/>
      <c r="GUA1323" s="263"/>
      <c r="GUB1323" s="263"/>
      <c r="GUC1323" s="263"/>
      <c r="GUD1323" s="263"/>
      <c r="GUE1323" s="263"/>
      <c r="GUF1323" s="263"/>
      <c r="GUG1323" s="263"/>
      <c r="GUH1323" s="263"/>
      <c r="GUI1323" s="263"/>
      <c r="GUJ1323" s="263"/>
      <c r="GUK1323" s="263"/>
      <c r="GUL1323" s="263"/>
      <c r="GUM1323" s="263"/>
      <c r="GUN1323" s="263"/>
      <c r="GUO1323" s="263"/>
      <c r="GUP1323" s="263"/>
      <c r="GUQ1323" s="263"/>
      <c r="GUR1323" s="263"/>
      <c r="GUS1323" s="263"/>
      <c r="GUT1323" s="263"/>
      <c r="GUU1323" s="263"/>
      <c r="GUV1323" s="263"/>
      <c r="GUW1323" s="263"/>
      <c r="GUX1323" s="263"/>
      <c r="GUY1323" s="263"/>
      <c r="GUZ1323" s="263"/>
      <c r="GVA1323" s="263"/>
      <c r="GVB1323" s="263"/>
      <c r="GVC1323" s="263"/>
      <c r="GVD1323" s="263"/>
      <c r="GVE1323" s="263"/>
      <c r="GVF1323" s="263"/>
      <c r="GVG1323" s="263"/>
      <c r="GVH1323" s="263"/>
      <c r="GVI1323" s="263"/>
      <c r="GVJ1323" s="263"/>
      <c r="GVK1323" s="263"/>
      <c r="GVL1323" s="263"/>
      <c r="GVM1323" s="263"/>
      <c r="GVN1323" s="263"/>
      <c r="GVO1323" s="263"/>
      <c r="GVP1323" s="263"/>
      <c r="GVQ1323" s="263"/>
      <c r="GVR1323" s="263"/>
      <c r="GVS1323" s="263"/>
      <c r="GVT1323" s="263"/>
      <c r="GVU1323" s="263"/>
      <c r="GVV1323" s="263"/>
      <c r="GVW1323" s="263"/>
      <c r="GVX1323" s="263"/>
      <c r="GVY1323" s="263"/>
      <c r="GVZ1323" s="263"/>
      <c r="GWA1323" s="263"/>
      <c r="GWB1323" s="263"/>
      <c r="GWC1323" s="263"/>
      <c r="GWD1323" s="263"/>
      <c r="GWE1323" s="263"/>
      <c r="GWF1323" s="263"/>
      <c r="GWG1323" s="263"/>
      <c r="GWH1323" s="263"/>
      <c r="GWI1323" s="263"/>
      <c r="GWJ1323" s="263"/>
      <c r="GWK1323" s="263"/>
      <c r="GWL1323" s="263"/>
      <c r="GWM1323" s="263"/>
      <c r="GWN1323" s="263"/>
      <c r="GWO1323" s="263"/>
      <c r="GWP1323" s="263"/>
      <c r="GWQ1323" s="263"/>
      <c r="GWR1323" s="263"/>
      <c r="GWS1323" s="263"/>
      <c r="GWT1323" s="263"/>
      <c r="GWU1323" s="263"/>
      <c r="GWV1323" s="263"/>
      <c r="GWW1323" s="263"/>
      <c r="GWX1323" s="263"/>
      <c r="GWY1323" s="263"/>
      <c r="GWZ1323" s="263"/>
      <c r="GXA1323" s="263"/>
      <c r="GXB1323" s="263"/>
      <c r="GXC1323" s="263"/>
      <c r="GXD1323" s="263"/>
      <c r="GXE1323" s="263"/>
      <c r="GXF1323" s="263"/>
      <c r="GXG1323" s="263"/>
      <c r="GXH1323" s="263"/>
      <c r="GXI1323" s="263"/>
      <c r="GXJ1323" s="263"/>
      <c r="GXK1323" s="263"/>
      <c r="GXL1323" s="263"/>
      <c r="GXM1323" s="263"/>
      <c r="GXN1323" s="263"/>
      <c r="GXO1323" s="263"/>
      <c r="GXP1323" s="263"/>
      <c r="GXQ1323" s="263"/>
      <c r="GXR1323" s="263"/>
      <c r="GXS1323" s="263"/>
      <c r="GXT1323" s="263"/>
      <c r="GXU1323" s="263"/>
      <c r="GXV1323" s="263"/>
      <c r="GXW1323" s="263"/>
      <c r="GXX1323" s="263"/>
      <c r="GXY1323" s="263"/>
      <c r="GXZ1323" s="263"/>
      <c r="GYA1323" s="263"/>
      <c r="GYB1323" s="263"/>
      <c r="GYC1323" s="263"/>
      <c r="GYD1323" s="263"/>
      <c r="GYE1323" s="263"/>
      <c r="GYF1323" s="263"/>
      <c r="GYG1323" s="263"/>
      <c r="GYH1323" s="263"/>
      <c r="GYI1323" s="263"/>
      <c r="GYJ1323" s="263"/>
      <c r="GYK1323" s="263"/>
      <c r="GYL1323" s="263"/>
      <c r="GYM1323" s="263"/>
      <c r="GYN1323" s="263"/>
      <c r="GYO1323" s="263"/>
      <c r="GYP1323" s="263"/>
      <c r="GYQ1323" s="263"/>
      <c r="GYR1323" s="263"/>
      <c r="GYS1323" s="263"/>
      <c r="GYT1323" s="263"/>
      <c r="GYU1323" s="263"/>
      <c r="GYV1323" s="263"/>
      <c r="GYW1323" s="263"/>
      <c r="GYX1323" s="263"/>
      <c r="GYY1323" s="263"/>
      <c r="GYZ1323" s="263"/>
      <c r="GZA1323" s="263"/>
      <c r="GZB1323" s="263"/>
      <c r="GZC1323" s="263"/>
      <c r="GZD1323" s="263"/>
      <c r="GZE1323" s="263"/>
      <c r="GZF1323" s="263"/>
      <c r="GZG1323" s="263"/>
      <c r="GZH1323" s="263"/>
      <c r="GZI1323" s="263"/>
      <c r="GZJ1323" s="263"/>
      <c r="GZK1323" s="263"/>
      <c r="GZL1323" s="263"/>
      <c r="GZM1323" s="263"/>
      <c r="GZN1323" s="263"/>
      <c r="GZO1323" s="263"/>
      <c r="GZP1323" s="263"/>
      <c r="GZQ1323" s="263"/>
      <c r="GZR1323" s="263"/>
      <c r="GZS1323" s="263"/>
      <c r="GZT1323" s="263"/>
      <c r="GZU1323" s="263"/>
      <c r="GZV1323" s="263"/>
      <c r="GZW1323" s="263"/>
      <c r="GZX1323" s="263"/>
      <c r="GZY1323" s="263"/>
      <c r="GZZ1323" s="263"/>
      <c r="HAA1323" s="263"/>
      <c r="HAB1323" s="263"/>
      <c r="HAC1323" s="263"/>
      <c r="HAD1323" s="263"/>
      <c r="HAE1323" s="263"/>
      <c r="HAF1323" s="263"/>
      <c r="HAG1323" s="263"/>
      <c r="HAH1323" s="263"/>
      <c r="HAI1323" s="263"/>
      <c r="HAJ1323" s="263"/>
      <c r="HAK1323" s="263"/>
      <c r="HAL1323" s="263"/>
      <c r="HAM1323" s="263"/>
      <c r="HAN1323" s="263"/>
      <c r="HAO1323" s="263"/>
      <c r="HAP1323" s="263"/>
      <c r="HAQ1323" s="263"/>
      <c r="HAR1323" s="263"/>
      <c r="HAS1323" s="263"/>
      <c r="HAT1323" s="263"/>
      <c r="HAU1323" s="263"/>
      <c r="HAV1323" s="263"/>
      <c r="HAW1323" s="263"/>
      <c r="HAX1323" s="263"/>
      <c r="HAY1323" s="263"/>
      <c r="HAZ1323" s="263"/>
      <c r="HBA1323" s="263"/>
      <c r="HBB1323" s="263"/>
      <c r="HBC1323" s="263"/>
      <c r="HBD1323" s="263"/>
      <c r="HBE1323" s="263"/>
      <c r="HBF1323" s="263"/>
      <c r="HBG1323" s="263"/>
      <c r="HBH1323" s="263"/>
      <c r="HBI1323" s="263"/>
      <c r="HBJ1323" s="263"/>
      <c r="HBK1323" s="263"/>
      <c r="HBL1323" s="263"/>
      <c r="HBM1323" s="263"/>
      <c r="HBN1323" s="263"/>
      <c r="HBO1323" s="263"/>
      <c r="HBP1323" s="263"/>
      <c r="HBQ1323" s="263"/>
      <c r="HBR1323" s="263"/>
      <c r="HBS1323" s="263"/>
      <c r="HBT1323" s="263"/>
      <c r="HBU1323" s="263"/>
      <c r="HBV1323" s="263"/>
      <c r="HBW1323" s="263"/>
      <c r="HBX1323" s="263"/>
      <c r="HBY1323" s="263"/>
      <c r="HBZ1323" s="263"/>
      <c r="HCA1323" s="263"/>
      <c r="HCB1323" s="263"/>
      <c r="HCC1323" s="263"/>
      <c r="HCD1323" s="263"/>
      <c r="HCE1323" s="263"/>
      <c r="HCF1323" s="263"/>
      <c r="HCG1323" s="263"/>
      <c r="HCH1323" s="263"/>
      <c r="HCI1323" s="263"/>
      <c r="HCJ1323" s="263"/>
      <c r="HCK1323" s="263"/>
      <c r="HCL1323" s="263"/>
      <c r="HCM1323" s="263"/>
      <c r="HCN1323" s="263"/>
      <c r="HCO1323" s="263"/>
      <c r="HCP1323" s="263"/>
      <c r="HCQ1323" s="263"/>
      <c r="HCR1323" s="263"/>
      <c r="HCS1323" s="263"/>
      <c r="HCT1323" s="263"/>
      <c r="HCU1323" s="263"/>
      <c r="HCV1323" s="263"/>
      <c r="HCW1323" s="263"/>
      <c r="HCX1323" s="263"/>
      <c r="HCY1323" s="263"/>
      <c r="HCZ1323" s="263"/>
      <c r="HDA1323" s="263"/>
      <c r="HDB1323" s="263"/>
      <c r="HDC1323" s="263"/>
      <c r="HDD1323" s="263"/>
      <c r="HDE1323" s="263"/>
      <c r="HDF1323" s="263"/>
      <c r="HDG1323" s="263"/>
      <c r="HDH1323" s="263"/>
      <c r="HDI1323" s="263"/>
      <c r="HDJ1323" s="263"/>
      <c r="HDK1323" s="263"/>
      <c r="HDL1323" s="263"/>
      <c r="HDM1323" s="263"/>
      <c r="HDN1323" s="263"/>
      <c r="HDO1323" s="263"/>
      <c r="HDP1323" s="263"/>
      <c r="HDQ1323" s="263"/>
      <c r="HDR1323" s="263"/>
      <c r="HDS1323" s="263"/>
      <c r="HDT1323" s="263"/>
      <c r="HDU1323" s="263"/>
      <c r="HDV1323" s="263"/>
      <c r="HDW1323" s="263"/>
      <c r="HDX1323" s="263"/>
      <c r="HDY1323" s="263"/>
      <c r="HDZ1323" s="263"/>
      <c r="HEA1323" s="263"/>
      <c r="HEB1323" s="263"/>
      <c r="HEC1323" s="263"/>
      <c r="HED1323" s="263"/>
      <c r="HEE1323" s="263"/>
      <c r="HEF1323" s="263"/>
      <c r="HEG1323" s="263"/>
      <c r="HEH1323" s="263"/>
      <c r="HEI1323" s="263"/>
      <c r="HEJ1323" s="263"/>
      <c r="HEK1323" s="263"/>
      <c r="HEL1323" s="263"/>
      <c r="HEM1323" s="263"/>
      <c r="HEN1323" s="263"/>
      <c r="HEO1323" s="263"/>
      <c r="HEP1323" s="263"/>
      <c r="HEQ1323" s="263"/>
      <c r="HER1323" s="263"/>
      <c r="HES1323" s="263"/>
      <c r="HET1323" s="263"/>
      <c r="HEU1323" s="263"/>
      <c r="HEV1323" s="263"/>
      <c r="HEW1323" s="263"/>
      <c r="HEX1323" s="263"/>
      <c r="HEY1323" s="263"/>
      <c r="HEZ1323" s="263"/>
      <c r="HFA1323" s="263"/>
      <c r="HFB1323" s="263"/>
      <c r="HFC1323" s="263"/>
      <c r="HFD1323" s="263"/>
      <c r="HFE1323" s="263"/>
      <c r="HFF1323" s="263"/>
      <c r="HFG1323" s="263"/>
      <c r="HFH1323" s="263"/>
      <c r="HFI1323" s="263"/>
      <c r="HFJ1323" s="263"/>
      <c r="HFK1323" s="263"/>
      <c r="HFL1323" s="263"/>
      <c r="HFM1323" s="263"/>
      <c r="HFN1323" s="263"/>
      <c r="HFO1323" s="263"/>
      <c r="HFP1323" s="263"/>
      <c r="HFQ1323" s="263"/>
      <c r="HFR1323" s="263"/>
      <c r="HFS1323" s="263"/>
      <c r="HFT1323" s="263"/>
      <c r="HFU1323" s="263"/>
      <c r="HFV1323" s="263"/>
      <c r="HFW1323" s="263"/>
      <c r="HFX1323" s="263"/>
      <c r="HFY1323" s="263"/>
      <c r="HFZ1323" s="263"/>
      <c r="HGA1323" s="263"/>
      <c r="HGB1323" s="263"/>
      <c r="HGC1323" s="263"/>
      <c r="HGD1323" s="263"/>
      <c r="HGE1323" s="263"/>
      <c r="HGF1323" s="263"/>
      <c r="HGG1323" s="263"/>
      <c r="HGH1323" s="263"/>
      <c r="HGI1323" s="263"/>
      <c r="HGJ1323" s="263"/>
      <c r="HGK1323" s="263"/>
      <c r="HGL1323" s="263"/>
      <c r="HGM1323" s="263"/>
      <c r="HGN1323" s="263"/>
      <c r="HGO1323" s="263"/>
      <c r="HGP1323" s="263"/>
      <c r="HGQ1323" s="263"/>
      <c r="HGR1323" s="263"/>
      <c r="HGS1323" s="263"/>
      <c r="HGT1323" s="263"/>
      <c r="HGU1323" s="263"/>
      <c r="HGV1323" s="263"/>
      <c r="HGW1323" s="263"/>
      <c r="HGX1323" s="263"/>
      <c r="HGY1323" s="263"/>
      <c r="HGZ1323" s="263"/>
      <c r="HHA1323" s="263"/>
      <c r="HHB1323" s="263"/>
      <c r="HHC1323" s="263"/>
      <c r="HHD1323" s="263"/>
      <c r="HHE1323" s="263"/>
      <c r="HHF1323" s="263"/>
      <c r="HHG1323" s="263"/>
      <c r="HHH1323" s="263"/>
      <c r="HHI1323" s="263"/>
      <c r="HHJ1323" s="263"/>
      <c r="HHK1323" s="263"/>
      <c r="HHL1323" s="263"/>
      <c r="HHM1323" s="263"/>
      <c r="HHN1323" s="263"/>
      <c r="HHO1323" s="263"/>
      <c r="HHP1323" s="263"/>
      <c r="HHQ1323" s="263"/>
      <c r="HHR1323" s="263"/>
      <c r="HHS1323" s="263"/>
      <c r="HHT1323" s="263"/>
      <c r="HHU1323" s="263"/>
      <c r="HHV1323" s="263"/>
      <c r="HHW1323" s="263"/>
      <c r="HHX1323" s="263"/>
      <c r="HHY1323" s="263"/>
      <c r="HHZ1323" s="263"/>
      <c r="HIA1323" s="263"/>
      <c r="HIB1323" s="263"/>
      <c r="HIC1323" s="263"/>
      <c r="HID1323" s="263"/>
      <c r="HIE1323" s="263"/>
      <c r="HIF1323" s="263"/>
      <c r="HIG1323" s="263"/>
      <c r="HIH1323" s="263"/>
      <c r="HII1323" s="263"/>
      <c r="HIJ1323" s="263"/>
      <c r="HIK1323" s="263"/>
      <c r="HIL1323" s="263"/>
      <c r="HIM1323" s="263"/>
      <c r="HIN1323" s="263"/>
      <c r="HIO1323" s="263"/>
      <c r="HIP1323" s="263"/>
      <c r="HIQ1323" s="263"/>
      <c r="HIR1323" s="263"/>
      <c r="HIS1323" s="263"/>
      <c r="HIT1323" s="263"/>
      <c r="HIU1323" s="263"/>
      <c r="HIV1323" s="263"/>
      <c r="HIW1323" s="263"/>
      <c r="HIX1323" s="263"/>
      <c r="HIY1323" s="263"/>
      <c r="HIZ1323" s="263"/>
      <c r="HJA1323" s="263"/>
      <c r="HJB1323" s="263"/>
      <c r="HJC1323" s="263"/>
      <c r="HJD1323" s="263"/>
      <c r="HJE1323" s="263"/>
      <c r="HJF1323" s="263"/>
      <c r="HJG1323" s="263"/>
      <c r="HJH1323" s="263"/>
      <c r="HJI1323" s="263"/>
      <c r="HJJ1323" s="263"/>
      <c r="HJK1323" s="263"/>
      <c r="HJL1323" s="263"/>
      <c r="HJM1323" s="263"/>
      <c r="HJN1323" s="263"/>
      <c r="HJO1323" s="263"/>
      <c r="HJP1323" s="263"/>
      <c r="HJQ1323" s="263"/>
      <c r="HJR1323" s="263"/>
      <c r="HJS1323" s="263"/>
      <c r="HJT1323" s="263"/>
      <c r="HJU1323" s="263"/>
      <c r="HJV1323" s="263"/>
      <c r="HJW1323" s="263"/>
      <c r="HJX1323" s="263"/>
      <c r="HJY1323" s="263"/>
      <c r="HJZ1323" s="263"/>
      <c r="HKA1323" s="263"/>
      <c r="HKB1323" s="263"/>
      <c r="HKC1323" s="263"/>
      <c r="HKD1323" s="263"/>
      <c r="HKE1323" s="263"/>
      <c r="HKF1323" s="263"/>
      <c r="HKG1323" s="263"/>
      <c r="HKH1323" s="263"/>
      <c r="HKI1323" s="263"/>
      <c r="HKJ1323" s="263"/>
      <c r="HKK1323" s="263"/>
      <c r="HKL1323" s="263"/>
      <c r="HKM1323" s="263"/>
      <c r="HKN1323" s="263"/>
      <c r="HKO1323" s="263"/>
      <c r="HKP1323" s="263"/>
      <c r="HKQ1323" s="263"/>
      <c r="HKR1323" s="263"/>
      <c r="HKS1323" s="263"/>
      <c r="HKT1323" s="263"/>
      <c r="HKU1323" s="263"/>
      <c r="HKV1323" s="263"/>
      <c r="HKW1323" s="263"/>
      <c r="HKX1323" s="263"/>
      <c r="HKY1323" s="263"/>
      <c r="HKZ1323" s="263"/>
      <c r="HLA1323" s="263"/>
      <c r="HLB1323" s="263"/>
      <c r="HLC1323" s="263"/>
      <c r="HLD1323" s="263"/>
      <c r="HLE1323" s="263"/>
      <c r="HLF1323" s="263"/>
      <c r="HLG1323" s="263"/>
      <c r="HLH1323" s="263"/>
      <c r="HLI1323" s="263"/>
      <c r="HLJ1323" s="263"/>
      <c r="HLK1323" s="263"/>
      <c r="HLL1323" s="263"/>
      <c r="HLM1323" s="263"/>
      <c r="HLN1323" s="263"/>
      <c r="HLO1323" s="263"/>
      <c r="HLP1323" s="263"/>
      <c r="HLQ1323" s="263"/>
      <c r="HLR1323" s="263"/>
      <c r="HLS1323" s="263"/>
      <c r="HLT1323" s="263"/>
      <c r="HLU1323" s="263"/>
      <c r="HLV1323" s="263"/>
      <c r="HLW1323" s="263"/>
      <c r="HLX1323" s="263"/>
      <c r="HLY1323" s="263"/>
      <c r="HLZ1323" s="263"/>
      <c r="HMA1323" s="263"/>
      <c r="HMB1323" s="263"/>
      <c r="HMC1323" s="263"/>
      <c r="HMD1323" s="263"/>
      <c r="HME1323" s="263"/>
      <c r="HMF1323" s="263"/>
      <c r="HMG1323" s="263"/>
      <c r="HMH1323" s="263"/>
      <c r="HMI1323" s="263"/>
      <c r="HMJ1323" s="263"/>
      <c r="HMK1323" s="263"/>
      <c r="HML1323" s="263"/>
      <c r="HMM1323" s="263"/>
      <c r="HMN1323" s="263"/>
      <c r="HMO1323" s="263"/>
      <c r="HMP1323" s="263"/>
      <c r="HMQ1323" s="263"/>
      <c r="HMR1323" s="263"/>
      <c r="HMS1323" s="263"/>
      <c r="HMT1323" s="263"/>
      <c r="HMU1323" s="263"/>
      <c r="HMV1323" s="263"/>
      <c r="HMW1323" s="263"/>
      <c r="HMX1323" s="263"/>
      <c r="HMY1323" s="263"/>
      <c r="HMZ1323" s="263"/>
      <c r="HNA1323" s="263"/>
      <c r="HNB1323" s="263"/>
      <c r="HNC1323" s="263"/>
      <c r="HND1323" s="263"/>
      <c r="HNE1323" s="263"/>
      <c r="HNF1323" s="263"/>
      <c r="HNG1323" s="263"/>
      <c r="HNH1323" s="263"/>
      <c r="HNI1323" s="263"/>
      <c r="HNJ1323" s="263"/>
      <c r="HNK1323" s="263"/>
      <c r="HNL1323" s="263"/>
      <c r="HNM1323" s="263"/>
      <c r="HNN1323" s="263"/>
      <c r="HNO1323" s="263"/>
      <c r="HNP1323" s="263"/>
      <c r="HNQ1323" s="263"/>
      <c r="HNR1323" s="263"/>
      <c r="HNS1323" s="263"/>
      <c r="HNT1323" s="263"/>
      <c r="HNU1323" s="263"/>
      <c r="HNV1323" s="263"/>
      <c r="HNW1323" s="263"/>
      <c r="HNX1323" s="263"/>
      <c r="HNY1323" s="263"/>
      <c r="HNZ1323" s="263"/>
      <c r="HOA1323" s="263"/>
      <c r="HOB1323" s="263"/>
      <c r="HOC1323" s="263"/>
      <c r="HOD1323" s="263"/>
      <c r="HOE1323" s="263"/>
      <c r="HOF1323" s="263"/>
      <c r="HOG1323" s="263"/>
      <c r="HOH1323" s="263"/>
      <c r="HOI1323" s="263"/>
      <c r="HOJ1323" s="263"/>
      <c r="HOK1323" s="263"/>
      <c r="HOL1323" s="263"/>
      <c r="HOM1323" s="263"/>
      <c r="HON1323" s="263"/>
      <c r="HOO1323" s="263"/>
      <c r="HOP1323" s="263"/>
      <c r="HOQ1323" s="263"/>
      <c r="HOR1323" s="263"/>
      <c r="HOS1323" s="263"/>
      <c r="HOT1323" s="263"/>
      <c r="HOU1323" s="263"/>
      <c r="HOV1323" s="263"/>
      <c r="HOW1323" s="263"/>
      <c r="HOX1323" s="263"/>
      <c r="HOY1323" s="263"/>
      <c r="HOZ1323" s="263"/>
      <c r="HPA1323" s="263"/>
      <c r="HPB1323" s="263"/>
      <c r="HPC1323" s="263"/>
      <c r="HPD1323" s="263"/>
      <c r="HPE1323" s="263"/>
      <c r="HPF1323" s="263"/>
      <c r="HPG1323" s="263"/>
      <c r="HPH1323" s="263"/>
      <c r="HPI1323" s="263"/>
      <c r="HPJ1323" s="263"/>
      <c r="HPK1323" s="263"/>
      <c r="HPL1323" s="263"/>
      <c r="HPM1323" s="263"/>
      <c r="HPN1323" s="263"/>
      <c r="HPO1323" s="263"/>
      <c r="HPP1323" s="263"/>
      <c r="HPQ1323" s="263"/>
      <c r="HPR1323" s="263"/>
      <c r="HPS1323" s="263"/>
      <c r="HPT1323" s="263"/>
      <c r="HPU1323" s="263"/>
      <c r="HPV1323" s="263"/>
      <c r="HPW1323" s="263"/>
      <c r="HPX1323" s="263"/>
      <c r="HPY1323" s="263"/>
      <c r="HPZ1323" s="263"/>
      <c r="HQA1323" s="263"/>
      <c r="HQB1323" s="263"/>
      <c r="HQC1323" s="263"/>
      <c r="HQD1323" s="263"/>
      <c r="HQE1323" s="263"/>
      <c r="HQF1323" s="263"/>
      <c r="HQG1323" s="263"/>
      <c r="HQH1323" s="263"/>
      <c r="HQI1323" s="263"/>
      <c r="HQJ1323" s="263"/>
      <c r="HQK1323" s="263"/>
      <c r="HQL1323" s="263"/>
      <c r="HQM1323" s="263"/>
      <c r="HQN1323" s="263"/>
      <c r="HQO1323" s="263"/>
      <c r="HQP1323" s="263"/>
      <c r="HQQ1323" s="263"/>
      <c r="HQR1323" s="263"/>
      <c r="HQS1323" s="263"/>
      <c r="HQT1323" s="263"/>
      <c r="HQU1323" s="263"/>
      <c r="HQV1323" s="263"/>
      <c r="HQW1323" s="263"/>
      <c r="HQX1323" s="263"/>
      <c r="HQY1323" s="263"/>
      <c r="HQZ1323" s="263"/>
      <c r="HRA1323" s="263"/>
      <c r="HRB1323" s="263"/>
      <c r="HRC1323" s="263"/>
      <c r="HRD1323" s="263"/>
      <c r="HRE1323" s="263"/>
      <c r="HRF1323" s="263"/>
      <c r="HRG1323" s="263"/>
      <c r="HRH1323" s="263"/>
      <c r="HRI1323" s="263"/>
      <c r="HRJ1323" s="263"/>
      <c r="HRK1323" s="263"/>
      <c r="HRL1323" s="263"/>
      <c r="HRM1323" s="263"/>
      <c r="HRN1323" s="263"/>
      <c r="HRO1323" s="263"/>
      <c r="HRP1323" s="263"/>
      <c r="HRQ1323" s="263"/>
      <c r="HRR1323" s="263"/>
      <c r="HRS1323" s="263"/>
      <c r="HRT1323" s="263"/>
      <c r="HRU1323" s="263"/>
      <c r="HRV1323" s="263"/>
      <c r="HRW1323" s="263"/>
      <c r="HRX1323" s="263"/>
      <c r="HRY1323" s="263"/>
      <c r="HRZ1323" s="263"/>
      <c r="HSA1323" s="263"/>
      <c r="HSB1323" s="263"/>
      <c r="HSC1323" s="263"/>
      <c r="HSD1323" s="263"/>
      <c r="HSE1323" s="263"/>
      <c r="HSF1323" s="263"/>
      <c r="HSG1323" s="263"/>
      <c r="HSH1323" s="263"/>
      <c r="HSI1323" s="263"/>
      <c r="HSJ1323" s="263"/>
      <c r="HSK1323" s="263"/>
      <c r="HSL1323" s="263"/>
      <c r="HSM1323" s="263"/>
      <c r="HSN1323" s="263"/>
      <c r="HSO1323" s="263"/>
      <c r="HSP1323" s="263"/>
      <c r="HSQ1323" s="263"/>
      <c r="HSR1323" s="263"/>
      <c r="HSS1323" s="263"/>
      <c r="HST1323" s="263"/>
      <c r="HSU1323" s="263"/>
      <c r="HSV1323" s="263"/>
      <c r="HSW1323" s="263"/>
      <c r="HSX1323" s="263"/>
      <c r="HSY1323" s="263"/>
      <c r="HSZ1323" s="263"/>
      <c r="HTA1323" s="263"/>
      <c r="HTB1323" s="263"/>
      <c r="HTC1323" s="263"/>
      <c r="HTD1323" s="263"/>
      <c r="HTE1323" s="263"/>
      <c r="HTF1323" s="263"/>
      <c r="HTG1323" s="263"/>
      <c r="HTH1323" s="263"/>
      <c r="HTI1323" s="263"/>
      <c r="HTJ1323" s="263"/>
      <c r="HTK1323" s="263"/>
      <c r="HTL1323" s="263"/>
      <c r="HTM1323" s="263"/>
      <c r="HTN1323" s="263"/>
      <c r="HTO1323" s="263"/>
      <c r="HTP1323" s="263"/>
      <c r="HTQ1323" s="263"/>
      <c r="HTR1323" s="263"/>
      <c r="HTS1323" s="263"/>
      <c r="HTT1323" s="263"/>
      <c r="HTU1323" s="263"/>
      <c r="HTV1323" s="263"/>
      <c r="HTW1323" s="263"/>
      <c r="HTX1323" s="263"/>
      <c r="HTY1323" s="263"/>
      <c r="HTZ1323" s="263"/>
      <c r="HUA1323" s="263"/>
      <c r="HUB1323" s="263"/>
      <c r="HUC1323" s="263"/>
      <c r="HUD1323" s="263"/>
      <c r="HUE1323" s="263"/>
      <c r="HUF1323" s="263"/>
      <c r="HUG1323" s="263"/>
      <c r="HUH1323" s="263"/>
      <c r="HUI1323" s="263"/>
      <c r="HUJ1323" s="263"/>
      <c r="HUK1323" s="263"/>
      <c r="HUL1323" s="263"/>
      <c r="HUM1323" s="263"/>
      <c r="HUN1323" s="263"/>
      <c r="HUO1323" s="263"/>
      <c r="HUP1323" s="263"/>
      <c r="HUQ1323" s="263"/>
      <c r="HUR1323" s="263"/>
      <c r="HUS1323" s="263"/>
      <c r="HUT1323" s="263"/>
      <c r="HUU1323" s="263"/>
      <c r="HUV1323" s="263"/>
      <c r="HUW1323" s="263"/>
      <c r="HUX1323" s="263"/>
      <c r="HUY1323" s="263"/>
      <c r="HUZ1323" s="263"/>
      <c r="HVA1323" s="263"/>
      <c r="HVB1323" s="263"/>
      <c r="HVC1323" s="263"/>
      <c r="HVD1323" s="263"/>
      <c r="HVE1323" s="263"/>
      <c r="HVF1323" s="263"/>
      <c r="HVG1323" s="263"/>
      <c r="HVH1323" s="263"/>
      <c r="HVI1323" s="263"/>
      <c r="HVJ1323" s="263"/>
      <c r="HVK1323" s="263"/>
      <c r="HVL1323" s="263"/>
      <c r="HVM1323" s="263"/>
      <c r="HVN1323" s="263"/>
      <c r="HVO1323" s="263"/>
      <c r="HVP1323" s="263"/>
      <c r="HVQ1323" s="263"/>
      <c r="HVR1323" s="263"/>
      <c r="HVS1323" s="263"/>
      <c r="HVT1323" s="263"/>
      <c r="HVU1323" s="263"/>
      <c r="HVV1323" s="263"/>
      <c r="HVW1323" s="263"/>
      <c r="HVX1323" s="263"/>
      <c r="HVY1323" s="263"/>
      <c r="HVZ1323" s="263"/>
      <c r="HWA1323" s="263"/>
      <c r="HWB1323" s="263"/>
      <c r="HWC1323" s="263"/>
      <c r="HWD1323" s="263"/>
      <c r="HWE1323" s="263"/>
      <c r="HWF1323" s="263"/>
      <c r="HWG1323" s="263"/>
      <c r="HWH1323" s="263"/>
      <c r="HWI1323" s="263"/>
      <c r="HWJ1323" s="263"/>
      <c r="HWK1323" s="263"/>
      <c r="HWL1323" s="263"/>
      <c r="HWM1323" s="263"/>
      <c r="HWN1323" s="263"/>
      <c r="HWO1323" s="263"/>
      <c r="HWP1323" s="263"/>
      <c r="HWQ1323" s="263"/>
      <c r="HWR1323" s="263"/>
      <c r="HWS1323" s="263"/>
      <c r="HWT1323" s="263"/>
      <c r="HWU1323" s="263"/>
      <c r="HWV1323" s="263"/>
      <c r="HWW1323" s="263"/>
      <c r="HWX1323" s="263"/>
      <c r="HWY1323" s="263"/>
      <c r="HWZ1323" s="263"/>
      <c r="HXA1323" s="263"/>
      <c r="HXB1323" s="263"/>
      <c r="HXC1323" s="263"/>
      <c r="HXD1323" s="263"/>
      <c r="HXE1323" s="263"/>
      <c r="HXF1323" s="263"/>
      <c r="HXG1323" s="263"/>
      <c r="HXH1323" s="263"/>
      <c r="HXI1323" s="263"/>
      <c r="HXJ1323" s="263"/>
      <c r="HXK1323" s="263"/>
      <c r="HXL1323" s="263"/>
      <c r="HXM1323" s="263"/>
      <c r="HXN1323" s="263"/>
      <c r="HXO1323" s="263"/>
      <c r="HXP1323" s="263"/>
      <c r="HXQ1323" s="263"/>
      <c r="HXR1323" s="263"/>
      <c r="HXS1323" s="263"/>
      <c r="HXT1323" s="263"/>
      <c r="HXU1323" s="263"/>
      <c r="HXV1323" s="263"/>
      <c r="HXW1323" s="263"/>
      <c r="HXX1323" s="263"/>
      <c r="HXY1323" s="263"/>
      <c r="HXZ1323" s="263"/>
      <c r="HYA1323" s="263"/>
      <c r="HYB1323" s="263"/>
      <c r="HYC1323" s="263"/>
      <c r="HYD1323" s="263"/>
      <c r="HYE1323" s="263"/>
      <c r="HYF1323" s="263"/>
      <c r="HYG1323" s="263"/>
      <c r="HYH1323" s="263"/>
      <c r="HYI1323" s="263"/>
      <c r="HYJ1323" s="263"/>
      <c r="HYK1323" s="263"/>
      <c r="HYL1323" s="263"/>
      <c r="HYM1323" s="263"/>
      <c r="HYN1323" s="263"/>
      <c r="HYO1323" s="263"/>
      <c r="HYP1323" s="263"/>
      <c r="HYQ1323" s="263"/>
      <c r="HYR1323" s="263"/>
      <c r="HYS1323" s="263"/>
      <c r="HYT1323" s="263"/>
      <c r="HYU1323" s="263"/>
      <c r="HYV1323" s="263"/>
      <c r="HYW1323" s="263"/>
      <c r="HYX1323" s="263"/>
      <c r="HYY1323" s="263"/>
      <c r="HYZ1323" s="263"/>
      <c r="HZA1323" s="263"/>
      <c r="HZB1323" s="263"/>
      <c r="HZC1323" s="263"/>
      <c r="HZD1323" s="263"/>
      <c r="HZE1323" s="263"/>
      <c r="HZF1323" s="263"/>
      <c r="HZG1323" s="263"/>
      <c r="HZH1323" s="263"/>
      <c r="HZI1323" s="263"/>
      <c r="HZJ1323" s="263"/>
      <c r="HZK1323" s="263"/>
      <c r="HZL1323" s="263"/>
      <c r="HZM1323" s="263"/>
      <c r="HZN1323" s="263"/>
      <c r="HZO1323" s="263"/>
      <c r="HZP1323" s="263"/>
      <c r="HZQ1323" s="263"/>
      <c r="HZR1323" s="263"/>
      <c r="HZS1323" s="263"/>
      <c r="HZT1323" s="263"/>
      <c r="HZU1323" s="263"/>
      <c r="HZV1323" s="263"/>
      <c r="HZW1323" s="263"/>
      <c r="HZX1323" s="263"/>
      <c r="HZY1323" s="263"/>
      <c r="HZZ1323" s="263"/>
      <c r="IAA1323" s="263"/>
      <c r="IAB1323" s="263"/>
      <c r="IAC1323" s="263"/>
      <c r="IAD1323" s="263"/>
      <c r="IAE1323" s="263"/>
      <c r="IAF1323" s="263"/>
      <c r="IAG1323" s="263"/>
      <c r="IAH1323" s="263"/>
      <c r="IAI1323" s="263"/>
      <c r="IAJ1323" s="263"/>
      <c r="IAK1323" s="263"/>
      <c r="IAL1323" s="263"/>
      <c r="IAM1323" s="263"/>
      <c r="IAN1323" s="263"/>
      <c r="IAO1323" s="263"/>
      <c r="IAP1323" s="263"/>
      <c r="IAQ1323" s="263"/>
      <c r="IAR1323" s="263"/>
      <c r="IAS1323" s="263"/>
      <c r="IAT1323" s="263"/>
      <c r="IAU1323" s="263"/>
      <c r="IAV1323" s="263"/>
      <c r="IAW1323" s="263"/>
      <c r="IAX1323" s="263"/>
      <c r="IAY1323" s="263"/>
      <c r="IAZ1323" s="263"/>
      <c r="IBA1323" s="263"/>
      <c r="IBB1323" s="263"/>
      <c r="IBC1323" s="263"/>
      <c r="IBD1323" s="263"/>
      <c r="IBE1323" s="263"/>
      <c r="IBF1323" s="263"/>
      <c r="IBG1323" s="263"/>
      <c r="IBH1323" s="263"/>
      <c r="IBI1323" s="263"/>
      <c r="IBJ1323" s="263"/>
      <c r="IBK1323" s="263"/>
      <c r="IBL1323" s="263"/>
      <c r="IBM1323" s="263"/>
      <c r="IBN1323" s="263"/>
      <c r="IBO1323" s="263"/>
      <c r="IBP1323" s="263"/>
      <c r="IBQ1323" s="263"/>
      <c r="IBR1323" s="263"/>
      <c r="IBS1323" s="263"/>
      <c r="IBT1323" s="263"/>
      <c r="IBU1323" s="263"/>
      <c r="IBV1323" s="263"/>
      <c r="IBW1323" s="263"/>
      <c r="IBX1323" s="263"/>
      <c r="IBY1323" s="263"/>
      <c r="IBZ1323" s="263"/>
      <c r="ICA1323" s="263"/>
      <c r="ICB1323" s="263"/>
      <c r="ICC1323" s="263"/>
      <c r="ICD1323" s="263"/>
      <c r="ICE1323" s="263"/>
      <c r="ICF1323" s="263"/>
      <c r="ICG1323" s="263"/>
      <c r="ICH1323" s="263"/>
      <c r="ICI1323" s="263"/>
      <c r="ICJ1323" s="263"/>
      <c r="ICK1323" s="263"/>
      <c r="ICL1323" s="263"/>
      <c r="ICM1323" s="263"/>
      <c r="ICN1323" s="263"/>
      <c r="ICO1323" s="263"/>
      <c r="ICP1323" s="263"/>
      <c r="ICQ1323" s="263"/>
      <c r="ICR1323" s="263"/>
      <c r="ICS1323" s="263"/>
      <c r="ICT1323" s="263"/>
      <c r="ICU1323" s="263"/>
      <c r="ICV1323" s="263"/>
      <c r="ICW1323" s="263"/>
      <c r="ICX1323" s="263"/>
      <c r="ICY1323" s="263"/>
      <c r="ICZ1323" s="263"/>
      <c r="IDA1323" s="263"/>
      <c r="IDB1323" s="263"/>
      <c r="IDC1323" s="263"/>
      <c r="IDD1323" s="263"/>
      <c r="IDE1323" s="263"/>
      <c r="IDF1323" s="263"/>
      <c r="IDG1323" s="263"/>
      <c r="IDH1323" s="263"/>
      <c r="IDI1323" s="263"/>
      <c r="IDJ1323" s="263"/>
      <c r="IDK1323" s="263"/>
      <c r="IDL1323" s="263"/>
      <c r="IDM1323" s="263"/>
      <c r="IDN1323" s="263"/>
      <c r="IDO1323" s="263"/>
      <c r="IDP1323" s="263"/>
      <c r="IDQ1323" s="263"/>
      <c r="IDR1323" s="263"/>
      <c r="IDS1323" s="263"/>
      <c r="IDT1323" s="263"/>
      <c r="IDU1323" s="263"/>
      <c r="IDV1323" s="263"/>
      <c r="IDW1323" s="263"/>
      <c r="IDX1323" s="263"/>
      <c r="IDY1323" s="263"/>
      <c r="IDZ1323" s="263"/>
      <c r="IEA1323" s="263"/>
      <c r="IEB1323" s="263"/>
      <c r="IEC1323" s="263"/>
      <c r="IED1323" s="263"/>
      <c r="IEE1323" s="263"/>
      <c r="IEF1323" s="263"/>
      <c r="IEG1323" s="263"/>
      <c r="IEH1323" s="263"/>
      <c r="IEI1323" s="263"/>
      <c r="IEJ1323" s="263"/>
      <c r="IEK1323" s="263"/>
      <c r="IEL1323" s="263"/>
      <c r="IEM1323" s="263"/>
      <c r="IEN1323" s="263"/>
      <c r="IEO1323" s="263"/>
      <c r="IEP1323" s="263"/>
      <c r="IEQ1323" s="263"/>
      <c r="IER1323" s="263"/>
      <c r="IES1323" s="263"/>
      <c r="IET1323" s="263"/>
      <c r="IEU1323" s="263"/>
      <c r="IEV1323" s="263"/>
      <c r="IEW1323" s="263"/>
      <c r="IEX1323" s="263"/>
      <c r="IEY1323" s="263"/>
      <c r="IEZ1323" s="263"/>
      <c r="IFA1323" s="263"/>
      <c r="IFB1323" s="263"/>
      <c r="IFC1323" s="263"/>
      <c r="IFD1323" s="263"/>
      <c r="IFE1323" s="263"/>
      <c r="IFF1323" s="263"/>
      <c r="IFG1323" s="263"/>
      <c r="IFH1323" s="263"/>
      <c r="IFI1323" s="263"/>
      <c r="IFJ1323" s="263"/>
      <c r="IFK1323" s="263"/>
      <c r="IFL1323" s="263"/>
      <c r="IFM1323" s="263"/>
      <c r="IFN1323" s="263"/>
      <c r="IFO1323" s="263"/>
      <c r="IFP1323" s="263"/>
      <c r="IFQ1323" s="263"/>
      <c r="IFR1323" s="263"/>
      <c r="IFS1323" s="263"/>
      <c r="IFT1323" s="263"/>
      <c r="IFU1323" s="263"/>
      <c r="IFV1323" s="263"/>
      <c r="IFW1323" s="263"/>
      <c r="IFX1323" s="263"/>
      <c r="IFY1323" s="263"/>
      <c r="IFZ1323" s="263"/>
      <c r="IGA1323" s="263"/>
      <c r="IGB1323" s="263"/>
      <c r="IGC1323" s="263"/>
      <c r="IGD1323" s="263"/>
      <c r="IGE1323" s="263"/>
      <c r="IGF1323" s="263"/>
      <c r="IGG1323" s="263"/>
      <c r="IGH1323" s="263"/>
      <c r="IGI1323" s="263"/>
      <c r="IGJ1323" s="263"/>
      <c r="IGK1323" s="263"/>
      <c r="IGL1323" s="263"/>
      <c r="IGM1323" s="263"/>
      <c r="IGN1323" s="263"/>
      <c r="IGO1323" s="263"/>
      <c r="IGP1323" s="263"/>
      <c r="IGQ1323" s="263"/>
      <c r="IGR1323" s="263"/>
      <c r="IGS1323" s="263"/>
      <c r="IGT1323" s="263"/>
      <c r="IGU1323" s="263"/>
      <c r="IGV1323" s="263"/>
      <c r="IGW1323" s="263"/>
      <c r="IGX1323" s="263"/>
      <c r="IGY1323" s="263"/>
      <c r="IGZ1323" s="263"/>
      <c r="IHA1323" s="263"/>
      <c r="IHB1323" s="263"/>
      <c r="IHC1323" s="263"/>
      <c r="IHD1323" s="263"/>
      <c r="IHE1323" s="263"/>
      <c r="IHF1323" s="263"/>
      <c r="IHG1323" s="263"/>
      <c r="IHH1323" s="263"/>
      <c r="IHI1323" s="263"/>
      <c r="IHJ1323" s="263"/>
      <c r="IHK1323" s="263"/>
      <c r="IHL1323" s="263"/>
      <c r="IHM1323" s="263"/>
      <c r="IHN1323" s="263"/>
      <c r="IHO1323" s="263"/>
      <c r="IHP1323" s="263"/>
      <c r="IHQ1323" s="263"/>
      <c r="IHR1323" s="263"/>
      <c r="IHS1323" s="263"/>
      <c r="IHT1323" s="263"/>
      <c r="IHU1323" s="263"/>
      <c r="IHV1323" s="263"/>
      <c r="IHW1323" s="263"/>
      <c r="IHX1323" s="263"/>
      <c r="IHY1323" s="263"/>
      <c r="IHZ1323" s="263"/>
      <c r="IIA1323" s="263"/>
      <c r="IIB1323" s="263"/>
      <c r="IIC1323" s="263"/>
      <c r="IID1323" s="263"/>
      <c r="IIE1323" s="263"/>
      <c r="IIF1323" s="263"/>
      <c r="IIG1323" s="263"/>
      <c r="IIH1323" s="263"/>
      <c r="III1323" s="263"/>
      <c r="IIJ1323" s="263"/>
      <c r="IIK1323" s="263"/>
      <c r="IIL1323" s="263"/>
      <c r="IIM1323" s="263"/>
      <c r="IIN1323" s="263"/>
      <c r="IIO1323" s="263"/>
      <c r="IIP1323" s="263"/>
      <c r="IIQ1323" s="263"/>
      <c r="IIR1323" s="263"/>
      <c r="IIS1323" s="263"/>
      <c r="IIT1323" s="263"/>
      <c r="IIU1323" s="263"/>
      <c r="IIV1323" s="263"/>
      <c r="IIW1323" s="263"/>
      <c r="IIX1323" s="263"/>
      <c r="IIY1323" s="263"/>
      <c r="IIZ1323" s="263"/>
      <c r="IJA1323" s="263"/>
      <c r="IJB1323" s="263"/>
      <c r="IJC1323" s="263"/>
      <c r="IJD1323" s="263"/>
      <c r="IJE1323" s="263"/>
      <c r="IJF1323" s="263"/>
      <c r="IJG1323" s="263"/>
      <c r="IJH1323" s="263"/>
      <c r="IJI1323" s="263"/>
      <c r="IJJ1323" s="263"/>
      <c r="IJK1323" s="263"/>
      <c r="IJL1323" s="263"/>
      <c r="IJM1323" s="263"/>
      <c r="IJN1323" s="263"/>
      <c r="IJO1323" s="263"/>
      <c r="IJP1323" s="263"/>
      <c r="IJQ1323" s="263"/>
      <c r="IJR1323" s="263"/>
      <c r="IJS1323" s="263"/>
      <c r="IJT1323" s="263"/>
      <c r="IJU1323" s="263"/>
      <c r="IJV1323" s="263"/>
      <c r="IJW1323" s="263"/>
      <c r="IJX1323" s="263"/>
      <c r="IJY1323" s="263"/>
      <c r="IJZ1323" s="263"/>
      <c r="IKA1323" s="263"/>
      <c r="IKB1323" s="263"/>
      <c r="IKC1323" s="263"/>
      <c r="IKD1323" s="263"/>
      <c r="IKE1323" s="263"/>
      <c r="IKF1323" s="263"/>
      <c r="IKG1323" s="263"/>
      <c r="IKH1323" s="263"/>
      <c r="IKI1323" s="263"/>
      <c r="IKJ1323" s="263"/>
      <c r="IKK1323" s="263"/>
      <c r="IKL1323" s="263"/>
      <c r="IKM1323" s="263"/>
      <c r="IKN1323" s="263"/>
      <c r="IKO1323" s="263"/>
      <c r="IKP1323" s="263"/>
      <c r="IKQ1323" s="263"/>
      <c r="IKR1323" s="263"/>
      <c r="IKS1323" s="263"/>
      <c r="IKT1323" s="263"/>
      <c r="IKU1323" s="263"/>
      <c r="IKV1323" s="263"/>
      <c r="IKW1323" s="263"/>
      <c r="IKX1323" s="263"/>
      <c r="IKY1323" s="263"/>
      <c r="IKZ1323" s="263"/>
      <c r="ILA1323" s="263"/>
      <c r="ILB1323" s="263"/>
      <c r="ILC1323" s="263"/>
      <c r="ILD1323" s="263"/>
      <c r="ILE1323" s="263"/>
      <c r="ILF1323" s="263"/>
      <c r="ILG1323" s="263"/>
      <c r="ILH1323" s="263"/>
      <c r="ILI1323" s="263"/>
      <c r="ILJ1323" s="263"/>
      <c r="ILK1323" s="263"/>
      <c r="ILL1323" s="263"/>
      <c r="ILM1323" s="263"/>
      <c r="ILN1323" s="263"/>
      <c r="ILO1323" s="263"/>
      <c r="ILP1323" s="263"/>
      <c r="ILQ1323" s="263"/>
      <c r="ILR1323" s="263"/>
      <c r="ILS1323" s="263"/>
      <c r="ILT1323" s="263"/>
      <c r="ILU1323" s="263"/>
      <c r="ILV1323" s="263"/>
      <c r="ILW1323" s="263"/>
      <c r="ILX1323" s="263"/>
      <c r="ILY1323" s="263"/>
      <c r="ILZ1323" s="263"/>
      <c r="IMA1323" s="263"/>
      <c r="IMB1323" s="263"/>
      <c r="IMC1323" s="263"/>
      <c r="IMD1323" s="263"/>
      <c r="IME1323" s="263"/>
      <c r="IMF1323" s="263"/>
      <c r="IMG1323" s="263"/>
      <c r="IMH1323" s="263"/>
      <c r="IMI1323" s="263"/>
      <c r="IMJ1323" s="263"/>
      <c r="IMK1323" s="263"/>
      <c r="IML1323" s="263"/>
      <c r="IMM1323" s="263"/>
      <c r="IMN1323" s="263"/>
      <c r="IMO1323" s="263"/>
      <c r="IMP1323" s="263"/>
      <c r="IMQ1323" s="263"/>
      <c r="IMR1323" s="263"/>
      <c r="IMS1323" s="263"/>
      <c r="IMT1323" s="263"/>
      <c r="IMU1323" s="263"/>
      <c r="IMV1323" s="263"/>
      <c r="IMW1323" s="263"/>
      <c r="IMX1323" s="263"/>
      <c r="IMY1323" s="263"/>
      <c r="IMZ1323" s="263"/>
      <c r="INA1323" s="263"/>
      <c r="INB1323" s="263"/>
      <c r="INC1323" s="263"/>
      <c r="IND1323" s="263"/>
      <c r="INE1323" s="263"/>
      <c r="INF1323" s="263"/>
      <c r="ING1323" s="263"/>
      <c r="INH1323" s="263"/>
      <c r="INI1323" s="263"/>
      <c r="INJ1323" s="263"/>
      <c r="INK1323" s="263"/>
      <c r="INL1323" s="263"/>
      <c r="INM1323" s="263"/>
      <c r="INN1323" s="263"/>
      <c r="INO1323" s="263"/>
      <c r="INP1323" s="263"/>
      <c r="INQ1323" s="263"/>
      <c r="INR1323" s="263"/>
      <c r="INS1323" s="263"/>
      <c r="INT1323" s="263"/>
      <c r="INU1323" s="263"/>
      <c r="INV1323" s="263"/>
      <c r="INW1323" s="263"/>
      <c r="INX1323" s="263"/>
      <c r="INY1323" s="263"/>
      <c r="INZ1323" s="263"/>
      <c r="IOA1323" s="263"/>
      <c r="IOB1323" s="263"/>
      <c r="IOC1323" s="263"/>
      <c r="IOD1323" s="263"/>
      <c r="IOE1323" s="263"/>
      <c r="IOF1323" s="263"/>
      <c r="IOG1323" s="263"/>
      <c r="IOH1323" s="263"/>
      <c r="IOI1323" s="263"/>
      <c r="IOJ1323" s="263"/>
      <c r="IOK1323" s="263"/>
      <c r="IOL1323" s="263"/>
      <c r="IOM1323" s="263"/>
      <c r="ION1323" s="263"/>
      <c r="IOO1323" s="263"/>
      <c r="IOP1323" s="263"/>
      <c r="IOQ1323" s="263"/>
      <c r="IOR1323" s="263"/>
      <c r="IOS1323" s="263"/>
      <c r="IOT1323" s="263"/>
      <c r="IOU1323" s="263"/>
      <c r="IOV1323" s="263"/>
      <c r="IOW1323" s="263"/>
      <c r="IOX1323" s="263"/>
      <c r="IOY1323" s="263"/>
      <c r="IOZ1323" s="263"/>
      <c r="IPA1323" s="263"/>
      <c r="IPB1323" s="263"/>
      <c r="IPC1323" s="263"/>
      <c r="IPD1323" s="263"/>
      <c r="IPE1323" s="263"/>
      <c r="IPF1323" s="263"/>
      <c r="IPG1323" s="263"/>
      <c r="IPH1323" s="263"/>
      <c r="IPI1323" s="263"/>
      <c r="IPJ1323" s="263"/>
      <c r="IPK1323" s="263"/>
      <c r="IPL1323" s="263"/>
      <c r="IPM1323" s="263"/>
      <c r="IPN1323" s="263"/>
      <c r="IPO1323" s="263"/>
      <c r="IPP1323" s="263"/>
      <c r="IPQ1323" s="263"/>
      <c r="IPR1323" s="263"/>
      <c r="IPS1323" s="263"/>
      <c r="IPT1323" s="263"/>
      <c r="IPU1323" s="263"/>
      <c r="IPV1323" s="263"/>
      <c r="IPW1323" s="263"/>
      <c r="IPX1323" s="263"/>
      <c r="IPY1323" s="263"/>
      <c r="IPZ1323" s="263"/>
      <c r="IQA1323" s="263"/>
      <c r="IQB1323" s="263"/>
      <c r="IQC1323" s="263"/>
      <c r="IQD1323" s="263"/>
      <c r="IQE1323" s="263"/>
      <c r="IQF1323" s="263"/>
      <c r="IQG1323" s="263"/>
      <c r="IQH1323" s="263"/>
      <c r="IQI1323" s="263"/>
      <c r="IQJ1323" s="263"/>
      <c r="IQK1323" s="263"/>
      <c r="IQL1323" s="263"/>
      <c r="IQM1323" s="263"/>
      <c r="IQN1323" s="263"/>
      <c r="IQO1323" s="263"/>
      <c r="IQP1323" s="263"/>
      <c r="IQQ1323" s="263"/>
      <c r="IQR1323" s="263"/>
      <c r="IQS1323" s="263"/>
      <c r="IQT1323" s="263"/>
      <c r="IQU1323" s="263"/>
      <c r="IQV1323" s="263"/>
      <c r="IQW1323" s="263"/>
      <c r="IQX1323" s="263"/>
      <c r="IQY1323" s="263"/>
      <c r="IQZ1323" s="263"/>
      <c r="IRA1323" s="263"/>
      <c r="IRB1323" s="263"/>
      <c r="IRC1323" s="263"/>
      <c r="IRD1323" s="263"/>
      <c r="IRE1323" s="263"/>
      <c r="IRF1323" s="263"/>
      <c r="IRG1323" s="263"/>
      <c r="IRH1323" s="263"/>
      <c r="IRI1323" s="263"/>
      <c r="IRJ1323" s="263"/>
      <c r="IRK1323" s="263"/>
      <c r="IRL1323" s="263"/>
      <c r="IRM1323" s="263"/>
      <c r="IRN1323" s="263"/>
      <c r="IRO1323" s="263"/>
      <c r="IRP1323" s="263"/>
      <c r="IRQ1323" s="263"/>
      <c r="IRR1323" s="263"/>
      <c r="IRS1323" s="263"/>
      <c r="IRT1323" s="263"/>
      <c r="IRU1323" s="263"/>
      <c r="IRV1323" s="263"/>
      <c r="IRW1323" s="263"/>
      <c r="IRX1323" s="263"/>
      <c r="IRY1323" s="263"/>
      <c r="IRZ1323" s="263"/>
      <c r="ISA1323" s="263"/>
      <c r="ISB1323" s="263"/>
      <c r="ISC1323" s="263"/>
      <c r="ISD1323" s="263"/>
      <c r="ISE1323" s="263"/>
      <c r="ISF1323" s="263"/>
      <c r="ISG1323" s="263"/>
      <c r="ISH1323" s="263"/>
      <c r="ISI1323" s="263"/>
      <c r="ISJ1323" s="263"/>
      <c r="ISK1323" s="263"/>
      <c r="ISL1323" s="263"/>
      <c r="ISM1323" s="263"/>
      <c r="ISN1323" s="263"/>
      <c r="ISO1323" s="263"/>
      <c r="ISP1323" s="263"/>
      <c r="ISQ1323" s="263"/>
      <c r="ISR1323" s="263"/>
      <c r="ISS1323" s="263"/>
      <c r="IST1323" s="263"/>
      <c r="ISU1323" s="263"/>
      <c r="ISV1323" s="263"/>
      <c r="ISW1323" s="263"/>
      <c r="ISX1323" s="263"/>
      <c r="ISY1323" s="263"/>
      <c r="ISZ1323" s="263"/>
      <c r="ITA1323" s="263"/>
      <c r="ITB1323" s="263"/>
      <c r="ITC1323" s="263"/>
      <c r="ITD1323" s="263"/>
      <c r="ITE1323" s="263"/>
      <c r="ITF1323" s="263"/>
      <c r="ITG1323" s="263"/>
      <c r="ITH1323" s="263"/>
      <c r="ITI1323" s="263"/>
      <c r="ITJ1323" s="263"/>
      <c r="ITK1323" s="263"/>
      <c r="ITL1323" s="263"/>
      <c r="ITM1323" s="263"/>
      <c r="ITN1323" s="263"/>
      <c r="ITO1323" s="263"/>
      <c r="ITP1323" s="263"/>
      <c r="ITQ1323" s="263"/>
      <c r="ITR1323" s="263"/>
      <c r="ITS1323" s="263"/>
      <c r="ITT1323" s="263"/>
      <c r="ITU1323" s="263"/>
      <c r="ITV1323" s="263"/>
      <c r="ITW1323" s="263"/>
      <c r="ITX1323" s="263"/>
      <c r="ITY1323" s="263"/>
      <c r="ITZ1323" s="263"/>
      <c r="IUA1323" s="263"/>
      <c r="IUB1323" s="263"/>
      <c r="IUC1323" s="263"/>
      <c r="IUD1323" s="263"/>
      <c r="IUE1323" s="263"/>
      <c r="IUF1323" s="263"/>
      <c r="IUG1323" s="263"/>
      <c r="IUH1323" s="263"/>
      <c r="IUI1323" s="263"/>
      <c r="IUJ1323" s="263"/>
      <c r="IUK1323" s="263"/>
      <c r="IUL1323" s="263"/>
      <c r="IUM1323" s="263"/>
      <c r="IUN1323" s="263"/>
      <c r="IUO1323" s="263"/>
      <c r="IUP1323" s="263"/>
      <c r="IUQ1323" s="263"/>
      <c r="IUR1323" s="263"/>
      <c r="IUS1323" s="263"/>
      <c r="IUT1323" s="263"/>
      <c r="IUU1323" s="263"/>
      <c r="IUV1323" s="263"/>
      <c r="IUW1323" s="263"/>
      <c r="IUX1323" s="263"/>
      <c r="IUY1323" s="263"/>
      <c r="IUZ1323" s="263"/>
      <c r="IVA1323" s="263"/>
      <c r="IVB1323" s="263"/>
      <c r="IVC1323" s="263"/>
      <c r="IVD1323" s="263"/>
      <c r="IVE1323" s="263"/>
      <c r="IVF1323" s="263"/>
      <c r="IVG1323" s="263"/>
      <c r="IVH1323" s="263"/>
      <c r="IVI1323" s="263"/>
      <c r="IVJ1323" s="263"/>
      <c r="IVK1323" s="263"/>
      <c r="IVL1323" s="263"/>
      <c r="IVM1323" s="263"/>
      <c r="IVN1323" s="263"/>
      <c r="IVO1323" s="263"/>
      <c r="IVP1323" s="263"/>
      <c r="IVQ1323" s="263"/>
      <c r="IVR1323" s="263"/>
      <c r="IVS1323" s="263"/>
      <c r="IVT1323" s="263"/>
      <c r="IVU1323" s="263"/>
      <c r="IVV1323" s="263"/>
      <c r="IVW1323" s="263"/>
      <c r="IVX1323" s="263"/>
      <c r="IVY1323" s="263"/>
      <c r="IVZ1323" s="263"/>
      <c r="IWA1323" s="263"/>
      <c r="IWB1323" s="263"/>
      <c r="IWC1323" s="263"/>
      <c r="IWD1323" s="263"/>
      <c r="IWE1323" s="263"/>
      <c r="IWF1323" s="263"/>
      <c r="IWG1323" s="263"/>
      <c r="IWH1323" s="263"/>
      <c r="IWI1323" s="263"/>
      <c r="IWJ1323" s="263"/>
      <c r="IWK1323" s="263"/>
      <c r="IWL1323" s="263"/>
      <c r="IWM1323" s="263"/>
      <c r="IWN1323" s="263"/>
      <c r="IWO1323" s="263"/>
      <c r="IWP1323" s="263"/>
      <c r="IWQ1323" s="263"/>
      <c r="IWR1323" s="263"/>
      <c r="IWS1323" s="263"/>
      <c r="IWT1323" s="263"/>
      <c r="IWU1323" s="263"/>
      <c r="IWV1323" s="263"/>
      <c r="IWW1323" s="263"/>
      <c r="IWX1323" s="263"/>
      <c r="IWY1323" s="263"/>
      <c r="IWZ1323" s="263"/>
      <c r="IXA1323" s="263"/>
      <c r="IXB1323" s="263"/>
      <c r="IXC1323" s="263"/>
      <c r="IXD1323" s="263"/>
      <c r="IXE1323" s="263"/>
      <c r="IXF1323" s="263"/>
      <c r="IXG1323" s="263"/>
      <c r="IXH1323" s="263"/>
      <c r="IXI1323" s="263"/>
      <c r="IXJ1323" s="263"/>
      <c r="IXK1323" s="263"/>
      <c r="IXL1323" s="263"/>
      <c r="IXM1323" s="263"/>
      <c r="IXN1323" s="263"/>
      <c r="IXO1323" s="263"/>
      <c r="IXP1323" s="263"/>
      <c r="IXQ1323" s="263"/>
      <c r="IXR1323" s="263"/>
      <c r="IXS1323" s="263"/>
      <c r="IXT1323" s="263"/>
      <c r="IXU1323" s="263"/>
      <c r="IXV1323" s="263"/>
      <c r="IXW1323" s="263"/>
      <c r="IXX1323" s="263"/>
      <c r="IXY1323" s="263"/>
      <c r="IXZ1323" s="263"/>
      <c r="IYA1323" s="263"/>
      <c r="IYB1323" s="263"/>
      <c r="IYC1323" s="263"/>
      <c r="IYD1323" s="263"/>
      <c r="IYE1323" s="263"/>
      <c r="IYF1323" s="263"/>
      <c r="IYG1323" s="263"/>
      <c r="IYH1323" s="263"/>
      <c r="IYI1323" s="263"/>
      <c r="IYJ1323" s="263"/>
      <c r="IYK1323" s="263"/>
      <c r="IYL1323" s="263"/>
      <c r="IYM1323" s="263"/>
      <c r="IYN1323" s="263"/>
      <c r="IYO1323" s="263"/>
      <c r="IYP1323" s="263"/>
      <c r="IYQ1323" s="263"/>
      <c r="IYR1323" s="263"/>
      <c r="IYS1323" s="263"/>
      <c r="IYT1323" s="263"/>
      <c r="IYU1323" s="263"/>
      <c r="IYV1323" s="263"/>
      <c r="IYW1323" s="263"/>
      <c r="IYX1323" s="263"/>
      <c r="IYY1323" s="263"/>
      <c r="IYZ1323" s="263"/>
      <c r="IZA1323" s="263"/>
      <c r="IZB1323" s="263"/>
      <c r="IZC1323" s="263"/>
      <c r="IZD1323" s="263"/>
      <c r="IZE1323" s="263"/>
      <c r="IZF1323" s="263"/>
      <c r="IZG1323" s="263"/>
      <c r="IZH1323" s="263"/>
      <c r="IZI1323" s="263"/>
      <c r="IZJ1323" s="263"/>
      <c r="IZK1323" s="263"/>
      <c r="IZL1323" s="263"/>
      <c r="IZM1323" s="263"/>
      <c r="IZN1323" s="263"/>
      <c r="IZO1323" s="263"/>
      <c r="IZP1323" s="263"/>
      <c r="IZQ1323" s="263"/>
      <c r="IZR1323" s="263"/>
      <c r="IZS1323" s="263"/>
      <c r="IZT1323" s="263"/>
      <c r="IZU1323" s="263"/>
      <c r="IZV1323" s="263"/>
      <c r="IZW1323" s="263"/>
      <c r="IZX1323" s="263"/>
      <c r="IZY1323" s="263"/>
      <c r="IZZ1323" s="263"/>
      <c r="JAA1323" s="263"/>
      <c r="JAB1323" s="263"/>
      <c r="JAC1323" s="263"/>
      <c r="JAD1323" s="263"/>
      <c r="JAE1323" s="263"/>
      <c r="JAF1323" s="263"/>
      <c r="JAG1323" s="263"/>
      <c r="JAH1323" s="263"/>
      <c r="JAI1323" s="263"/>
      <c r="JAJ1323" s="263"/>
      <c r="JAK1323" s="263"/>
      <c r="JAL1323" s="263"/>
      <c r="JAM1323" s="263"/>
      <c r="JAN1323" s="263"/>
      <c r="JAO1323" s="263"/>
      <c r="JAP1323" s="263"/>
      <c r="JAQ1323" s="263"/>
      <c r="JAR1323" s="263"/>
      <c r="JAS1323" s="263"/>
      <c r="JAT1323" s="263"/>
      <c r="JAU1323" s="263"/>
      <c r="JAV1323" s="263"/>
      <c r="JAW1323" s="263"/>
      <c r="JAX1323" s="263"/>
      <c r="JAY1323" s="263"/>
      <c r="JAZ1323" s="263"/>
      <c r="JBA1323" s="263"/>
      <c r="JBB1323" s="263"/>
      <c r="JBC1323" s="263"/>
      <c r="JBD1323" s="263"/>
      <c r="JBE1323" s="263"/>
      <c r="JBF1323" s="263"/>
      <c r="JBG1323" s="263"/>
      <c r="JBH1323" s="263"/>
      <c r="JBI1323" s="263"/>
      <c r="JBJ1323" s="263"/>
      <c r="JBK1323" s="263"/>
      <c r="JBL1323" s="263"/>
      <c r="JBM1323" s="263"/>
      <c r="JBN1323" s="263"/>
      <c r="JBO1323" s="263"/>
      <c r="JBP1323" s="263"/>
      <c r="JBQ1323" s="263"/>
      <c r="JBR1323" s="263"/>
      <c r="JBS1323" s="263"/>
      <c r="JBT1323" s="263"/>
      <c r="JBU1323" s="263"/>
      <c r="JBV1323" s="263"/>
      <c r="JBW1323" s="263"/>
      <c r="JBX1323" s="263"/>
      <c r="JBY1323" s="263"/>
      <c r="JBZ1323" s="263"/>
      <c r="JCA1323" s="263"/>
      <c r="JCB1323" s="263"/>
      <c r="JCC1323" s="263"/>
      <c r="JCD1323" s="263"/>
      <c r="JCE1323" s="263"/>
      <c r="JCF1323" s="263"/>
      <c r="JCG1323" s="263"/>
      <c r="JCH1323" s="263"/>
      <c r="JCI1323" s="263"/>
      <c r="JCJ1323" s="263"/>
      <c r="JCK1323" s="263"/>
      <c r="JCL1323" s="263"/>
      <c r="JCM1323" s="263"/>
      <c r="JCN1323" s="263"/>
      <c r="JCO1323" s="263"/>
      <c r="JCP1323" s="263"/>
      <c r="JCQ1323" s="263"/>
      <c r="JCR1323" s="263"/>
      <c r="JCS1323" s="263"/>
      <c r="JCT1323" s="263"/>
      <c r="JCU1323" s="263"/>
      <c r="JCV1323" s="263"/>
      <c r="JCW1323" s="263"/>
      <c r="JCX1323" s="263"/>
      <c r="JCY1323" s="263"/>
      <c r="JCZ1323" s="263"/>
      <c r="JDA1323" s="263"/>
      <c r="JDB1323" s="263"/>
      <c r="JDC1323" s="263"/>
      <c r="JDD1323" s="263"/>
      <c r="JDE1323" s="263"/>
      <c r="JDF1323" s="263"/>
      <c r="JDG1323" s="263"/>
      <c r="JDH1323" s="263"/>
      <c r="JDI1323" s="263"/>
      <c r="JDJ1323" s="263"/>
      <c r="JDK1323" s="263"/>
      <c r="JDL1323" s="263"/>
      <c r="JDM1323" s="263"/>
      <c r="JDN1323" s="263"/>
      <c r="JDO1323" s="263"/>
      <c r="JDP1323" s="263"/>
      <c r="JDQ1323" s="263"/>
      <c r="JDR1323" s="263"/>
      <c r="JDS1323" s="263"/>
      <c r="JDT1323" s="263"/>
      <c r="JDU1323" s="263"/>
      <c r="JDV1323" s="263"/>
      <c r="JDW1323" s="263"/>
      <c r="JDX1323" s="263"/>
      <c r="JDY1323" s="263"/>
      <c r="JDZ1323" s="263"/>
      <c r="JEA1323" s="263"/>
      <c r="JEB1323" s="263"/>
      <c r="JEC1323" s="263"/>
      <c r="JED1323" s="263"/>
      <c r="JEE1323" s="263"/>
      <c r="JEF1323" s="263"/>
      <c r="JEG1323" s="263"/>
      <c r="JEH1323" s="263"/>
      <c r="JEI1323" s="263"/>
      <c r="JEJ1323" s="263"/>
      <c r="JEK1323" s="263"/>
      <c r="JEL1323" s="263"/>
      <c r="JEM1323" s="263"/>
      <c r="JEN1323" s="263"/>
      <c r="JEO1323" s="263"/>
      <c r="JEP1323" s="263"/>
      <c r="JEQ1323" s="263"/>
      <c r="JER1323" s="263"/>
      <c r="JES1323" s="263"/>
      <c r="JET1323" s="263"/>
      <c r="JEU1323" s="263"/>
      <c r="JEV1323" s="263"/>
      <c r="JEW1323" s="263"/>
      <c r="JEX1323" s="263"/>
      <c r="JEY1323" s="263"/>
      <c r="JEZ1323" s="263"/>
      <c r="JFA1323" s="263"/>
      <c r="JFB1323" s="263"/>
      <c r="JFC1323" s="263"/>
      <c r="JFD1323" s="263"/>
      <c r="JFE1323" s="263"/>
      <c r="JFF1323" s="263"/>
      <c r="JFG1323" s="263"/>
      <c r="JFH1323" s="263"/>
      <c r="JFI1323" s="263"/>
      <c r="JFJ1323" s="263"/>
      <c r="JFK1323" s="263"/>
      <c r="JFL1323" s="263"/>
      <c r="JFM1323" s="263"/>
      <c r="JFN1323" s="263"/>
      <c r="JFO1323" s="263"/>
      <c r="JFP1323" s="263"/>
      <c r="JFQ1323" s="263"/>
      <c r="JFR1323" s="263"/>
      <c r="JFS1323" s="263"/>
      <c r="JFT1323" s="263"/>
      <c r="JFU1323" s="263"/>
      <c r="JFV1323" s="263"/>
      <c r="JFW1323" s="263"/>
      <c r="JFX1323" s="263"/>
      <c r="JFY1323" s="263"/>
      <c r="JFZ1323" s="263"/>
      <c r="JGA1323" s="263"/>
      <c r="JGB1323" s="263"/>
      <c r="JGC1323" s="263"/>
      <c r="JGD1323" s="263"/>
      <c r="JGE1323" s="263"/>
      <c r="JGF1323" s="263"/>
      <c r="JGG1323" s="263"/>
      <c r="JGH1323" s="263"/>
      <c r="JGI1323" s="263"/>
      <c r="JGJ1323" s="263"/>
      <c r="JGK1323" s="263"/>
      <c r="JGL1323" s="263"/>
      <c r="JGM1323" s="263"/>
      <c r="JGN1323" s="263"/>
      <c r="JGO1323" s="263"/>
      <c r="JGP1323" s="263"/>
      <c r="JGQ1323" s="263"/>
      <c r="JGR1323" s="263"/>
      <c r="JGS1323" s="263"/>
      <c r="JGT1323" s="263"/>
      <c r="JGU1323" s="263"/>
      <c r="JGV1323" s="263"/>
      <c r="JGW1323" s="263"/>
      <c r="JGX1323" s="263"/>
      <c r="JGY1323" s="263"/>
      <c r="JGZ1323" s="263"/>
      <c r="JHA1323" s="263"/>
      <c r="JHB1323" s="263"/>
      <c r="JHC1323" s="263"/>
      <c r="JHD1323" s="263"/>
      <c r="JHE1323" s="263"/>
      <c r="JHF1323" s="263"/>
      <c r="JHG1323" s="263"/>
      <c r="JHH1323" s="263"/>
      <c r="JHI1323" s="263"/>
      <c r="JHJ1323" s="263"/>
      <c r="JHK1323" s="263"/>
      <c r="JHL1323" s="263"/>
      <c r="JHM1323" s="263"/>
      <c r="JHN1323" s="263"/>
      <c r="JHO1323" s="263"/>
      <c r="JHP1323" s="263"/>
      <c r="JHQ1323" s="263"/>
      <c r="JHR1323" s="263"/>
      <c r="JHS1323" s="263"/>
      <c r="JHT1323" s="263"/>
      <c r="JHU1323" s="263"/>
      <c r="JHV1323" s="263"/>
      <c r="JHW1323" s="263"/>
      <c r="JHX1323" s="263"/>
      <c r="JHY1323" s="263"/>
      <c r="JHZ1323" s="263"/>
      <c r="JIA1323" s="263"/>
      <c r="JIB1323" s="263"/>
      <c r="JIC1323" s="263"/>
      <c r="JID1323" s="263"/>
      <c r="JIE1323" s="263"/>
      <c r="JIF1323" s="263"/>
      <c r="JIG1323" s="263"/>
      <c r="JIH1323" s="263"/>
      <c r="JII1323" s="263"/>
      <c r="JIJ1323" s="263"/>
      <c r="JIK1323" s="263"/>
      <c r="JIL1323" s="263"/>
      <c r="JIM1323" s="263"/>
      <c r="JIN1323" s="263"/>
      <c r="JIO1323" s="263"/>
      <c r="JIP1323" s="263"/>
      <c r="JIQ1323" s="263"/>
      <c r="JIR1323" s="263"/>
      <c r="JIS1323" s="263"/>
      <c r="JIT1323" s="263"/>
      <c r="JIU1323" s="263"/>
      <c r="JIV1323" s="263"/>
      <c r="JIW1323" s="263"/>
      <c r="JIX1323" s="263"/>
      <c r="JIY1323" s="263"/>
      <c r="JIZ1323" s="263"/>
      <c r="JJA1323" s="263"/>
      <c r="JJB1323" s="263"/>
      <c r="JJC1323" s="263"/>
      <c r="JJD1323" s="263"/>
      <c r="JJE1323" s="263"/>
      <c r="JJF1323" s="263"/>
      <c r="JJG1323" s="263"/>
      <c r="JJH1323" s="263"/>
      <c r="JJI1323" s="263"/>
      <c r="JJJ1323" s="263"/>
      <c r="JJK1323" s="263"/>
      <c r="JJL1323" s="263"/>
      <c r="JJM1323" s="263"/>
      <c r="JJN1323" s="263"/>
      <c r="JJO1323" s="263"/>
      <c r="JJP1323" s="263"/>
      <c r="JJQ1323" s="263"/>
      <c r="JJR1323" s="263"/>
      <c r="JJS1323" s="263"/>
      <c r="JJT1323" s="263"/>
      <c r="JJU1323" s="263"/>
      <c r="JJV1323" s="263"/>
      <c r="JJW1323" s="263"/>
      <c r="JJX1323" s="263"/>
      <c r="JJY1323" s="263"/>
      <c r="JJZ1323" s="263"/>
      <c r="JKA1323" s="263"/>
      <c r="JKB1323" s="263"/>
      <c r="JKC1323" s="263"/>
      <c r="JKD1323" s="263"/>
      <c r="JKE1323" s="263"/>
      <c r="JKF1323" s="263"/>
      <c r="JKG1323" s="263"/>
      <c r="JKH1323" s="263"/>
      <c r="JKI1323" s="263"/>
      <c r="JKJ1323" s="263"/>
      <c r="JKK1323" s="263"/>
      <c r="JKL1323" s="263"/>
      <c r="JKM1323" s="263"/>
      <c r="JKN1323" s="263"/>
      <c r="JKO1323" s="263"/>
      <c r="JKP1323" s="263"/>
      <c r="JKQ1323" s="263"/>
      <c r="JKR1323" s="263"/>
      <c r="JKS1323" s="263"/>
      <c r="JKT1323" s="263"/>
      <c r="JKU1323" s="263"/>
      <c r="JKV1323" s="263"/>
      <c r="JKW1323" s="263"/>
      <c r="JKX1323" s="263"/>
      <c r="JKY1323" s="263"/>
      <c r="JKZ1323" s="263"/>
      <c r="JLA1323" s="263"/>
      <c r="JLB1323" s="263"/>
      <c r="JLC1323" s="263"/>
      <c r="JLD1323" s="263"/>
      <c r="JLE1323" s="263"/>
      <c r="JLF1323" s="263"/>
      <c r="JLG1323" s="263"/>
      <c r="JLH1323" s="263"/>
      <c r="JLI1323" s="263"/>
      <c r="JLJ1323" s="263"/>
      <c r="JLK1323" s="263"/>
      <c r="JLL1323" s="263"/>
      <c r="JLM1323" s="263"/>
      <c r="JLN1323" s="263"/>
      <c r="JLO1323" s="263"/>
      <c r="JLP1323" s="263"/>
      <c r="JLQ1323" s="263"/>
      <c r="JLR1323" s="263"/>
      <c r="JLS1323" s="263"/>
      <c r="JLT1323" s="263"/>
      <c r="JLU1323" s="263"/>
      <c r="JLV1323" s="263"/>
      <c r="JLW1323" s="263"/>
      <c r="JLX1323" s="263"/>
      <c r="JLY1323" s="263"/>
      <c r="JLZ1323" s="263"/>
      <c r="JMA1323" s="263"/>
      <c r="JMB1323" s="263"/>
      <c r="JMC1323" s="263"/>
      <c r="JMD1323" s="263"/>
      <c r="JME1323" s="263"/>
      <c r="JMF1323" s="263"/>
      <c r="JMG1323" s="263"/>
      <c r="JMH1323" s="263"/>
      <c r="JMI1323" s="263"/>
      <c r="JMJ1323" s="263"/>
      <c r="JMK1323" s="263"/>
      <c r="JML1323" s="263"/>
      <c r="JMM1323" s="263"/>
      <c r="JMN1323" s="263"/>
      <c r="JMO1323" s="263"/>
      <c r="JMP1323" s="263"/>
      <c r="JMQ1323" s="263"/>
      <c r="JMR1323" s="263"/>
      <c r="JMS1323" s="263"/>
      <c r="JMT1323" s="263"/>
      <c r="JMU1323" s="263"/>
      <c r="JMV1323" s="263"/>
      <c r="JMW1323" s="263"/>
      <c r="JMX1323" s="263"/>
      <c r="JMY1323" s="263"/>
      <c r="JMZ1323" s="263"/>
      <c r="JNA1323" s="263"/>
      <c r="JNB1323" s="263"/>
      <c r="JNC1323" s="263"/>
      <c r="JND1323" s="263"/>
      <c r="JNE1323" s="263"/>
      <c r="JNF1323" s="263"/>
      <c r="JNG1323" s="263"/>
      <c r="JNH1323" s="263"/>
      <c r="JNI1323" s="263"/>
      <c r="JNJ1323" s="263"/>
      <c r="JNK1323" s="263"/>
      <c r="JNL1323" s="263"/>
      <c r="JNM1323" s="263"/>
      <c r="JNN1323" s="263"/>
      <c r="JNO1323" s="263"/>
      <c r="JNP1323" s="263"/>
      <c r="JNQ1323" s="263"/>
      <c r="JNR1323" s="263"/>
      <c r="JNS1323" s="263"/>
      <c r="JNT1323" s="263"/>
      <c r="JNU1323" s="263"/>
      <c r="JNV1323" s="263"/>
      <c r="JNW1323" s="263"/>
      <c r="JNX1323" s="263"/>
      <c r="JNY1323" s="263"/>
      <c r="JNZ1323" s="263"/>
      <c r="JOA1323" s="263"/>
      <c r="JOB1323" s="263"/>
      <c r="JOC1323" s="263"/>
      <c r="JOD1323" s="263"/>
      <c r="JOE1323" s="263"/>
      <c r="JOF1323" s="263"/>
      <c r="JOG1323" s="263"/>
      <c r="JOH1323" s="263"/>
      <c r="JOI1323" s="263"/>
      <c r="JOJ1323" s="263"/>
      <c r="JOK1323" s="263"/>
      <c r="JOL1323" s="263"/>
      <c r="JOM1323" s="263"/>
      <c r="JON1323" s="263"/>
      <c r="JOO1323" s="263"/>
      <c r="JOP1323" s="263"/>
      <c r="JOQ1323" s="263"/>
      <c r="JOR1323" s="263"/>
      <c r="JOS1323" s="263"/>
      <c r="JOT1323" s="263"/>
      <c r="JOU1323" s="263"/>
      <c r="JOV1323" s="263"/>
      <c r="JOW1323" s="263"/>
      <c r="JOX1323" s="263"/>
      <c r="JOY1323" s="263"/>
      <c r="JOZ1323" s="263"/>
      <c r="JPA1323" s="263"/>
      <c r="JPB1323" s="263"/>
      <c r="JPC1323" s="263"/>
      <c r="JPD1323" s="263"/>
      <c r="JPE1323" s="263"/>
      <c r="JPF1323" s="263"/>
      <c r="JPG1323" s="263"/>
      <c r="JPH1323" s="263"/>
      <c r="JPI1323" s="263"/>
      <c r="JPJ1323" s="263"/>
      <c r="JPK1323" s="263"/>
      <c r="JPL1323" s="263"/>
      <c r="JPM1323" s="263"/>
      <c r="JPN1323" s="263"/>
      <c r="JPO1323" s="263"/>
      <c r="JPP1323" s="263"/>
      <c r="JPQ1323" s="263"/>
      <c r="JPR1323" s="263"/>
      <c r="JPS1323" s="263"/>
      <c r="JPT1323" s="263"/>
      <c r="JPU1323" s="263"/>
      <c r="JPV1323" s="263"/>
      <c r="JPW1323" s="263"/>
      <c r="JPX1323" s="263"/>
      <c r="JPY1323" s="263"/>
      <c r="JPZ1323" s="263"/>
      <c r="JQA1323" s="263"/>
      <c r="JQB1323" s="263"/>
      <c r="JQC1323" s="263"/>
      <c r="JQD1323" s="263"/>
      <c r="JQE1323" s="263"/>
      <c r="JQF1323" s="263"/>
      <c r="JQG1323" s="263"/>
      <c r="JQH1323" s="263"/>
      <c r="JQI1323" s="263"/>
      <c r="JQJ1323" s="263"/>
      <c r="JQK1323" s="263"/>
      <c r="JQL1323" s="263"/>
      <c r="JQM1323" s="263"/>
      <c r="JQN1323" s="263"/>
      <c r="JQO1323" s="263"/>
      <c r="JQP1323" s="263"/>
      <c r="JQQ1323" s="263"/>
      <c r="JQR1323" s="263"/>
      <c r="JQS1323" s="263"/>
      <c r="JQT1323" s="263"/>
      <c r="JQU1323" s="263"/>
      <c r="JQV1323" s="263"/>
      <c r="JQW1323" s="263"/>
      <c r="JQX1323" s="263"/>
      <c r="JQY1323" s="263"/>
      <c r="JQZ1323" s="263"/>
      <c r="JRA1323" s="263"/>
      <c r="JRB1323" s="263"/>
      <c r="JRC1323" s="263"/>
      <c r="JRD1323" s="263"/>
      <c r="JRE1323" s="263"/>
      <c r="JRF1323" s="263"/>
      <c r="JRG1323" s="263"/>
      <c r="JRH1323" s="263"/>
      <c r="JRI1323" s="263"/>
      <c r="JRJ1323" s="263"/>
      <c r="JRK1323" s="263"/>
      <c r="JRL1323" s="263"/>
      <c r="JRM1323" s="263"/>
      <c r="JRN1323" s="263"/>
      <c r="JRO1323" s="263"/>
      <c r="JRP1323" s="263"/>
      <c r="JRQ1323" s="263"/>
      <c r="JRR1323" s="263"/>
      <c r="JRS1323" s="263"/>
      <c r="JRT1323" s="263"/>
      <c r="JRU1323" s="263"/>
      <c r="JRV1323" s="263"/>
      <c r="JRW1323" s="263"/>
      <c r="JRX1323" s="263"/>
      <c r="JRY1323" s="263"/>
      <c r="JRZ1323" s="263"/>
      <c r="JSA1323" s="263"/>
      <c r="JSB1323" s="263"/>
      <c r="JSC1323" s="263"/>
      <c r="JSD1323" s="263"/>
      <c r="JSE1323" s="263"/>
      <c r="JSF1323" s="263"/>
      <c r="JSG1323" s="263"/>
      <c r="JSH1323" s="263"/>
      <c r="JSI1323" s="263"/>
      <c r="JSJ1323" s="263"/>
      <c r="JSK1323" s="263"/>
      <c r="JSL1323" s="263"/>
      <c r="JSM1323" s="263"/>
      <c r="JSN1323" s="263"/>
      <c r="JSO1323" s="263"/>
      <c r="JSP1323" s="263"/>
      <c r="JSQ1323" s="263"/>
      <c r="JSR1323" s="263"/>
      <c r="JSS1323" s="263"/>
      <c r="JST1323" s="263"/>
      <c r="JSU1323" s="263"/>
      <c r="JSV1323" s="263"/>
      <c r="JSW1323" s="263"/>
      <c r="JSX1323" s="263"/>
      <c r="JSY1323" s="263"/>
      <c r="JSZ1323" s="263"/>
      <c r="JTA1323" s="263"/>
      <c r="JTB1323" s="263"/>
      <c r="JTC1323" s="263"/>
      <c r="JTD1323" s="263"/>
      <c r="JTE1323" s="263"/>
      <c r="JTF1323" s="263"/>
      <c r="JTG1323" s="263"/>
      <c r="JTH1323" s="263"/>
      <c r="JTI1323" s="263"/>
      <c r="JTJ1323" s="263"/>
      <c r="JTK1323" s="263"/>
      <c r="JTL1323" s="263"/>
      <c r="JTM1323" s="263"/>
      <c r="JTN1323" s="263"/>
      <c r="JTO1323" s="263"/>
      <c r="JTP1323" s="263"/>
      <c r="JTQ1323" s="263"/>
      <c r="JTR1323" s="263"/>
      <c r="JTS1323" s="263"/>
      <c r="JTT1323" s="263"/>
      <c r="JTU1323" s="263"/>
      <c r="JTV1323" s="263"/>
      <c r="JTW1323" s="263"/>
      <c r="JTX1323" s="263"/>
      <c r="JTY1323" s="263"/>
      <c r="JTZ1323" s="263"/>
      <c r="JUA1323" s="263"/>
      <c r="JUB1323" s="263"/>
      <c r="JUC1323" s="263"/>
      <c r="JUD1323" s="263"/>
      <c r="JUE1323" s="263"/>
      <c r="JUF1323" s="263"/>
      <c r="JUG1323" s="263"/>
      <c r="JUH1323" s="263"/>
      <c r="JUI1323" s="263"/>
      <c r="JUJ1323" s="263"/>
      <c r="JUK1323" s="263"/>
      <c r="JUL1323" s="263"/>
      <c r="JUM1323" s="263"/>
      <c r="JUN1323" s="263"/>
      <c r="JUO1323" s="263"/>
      <c r="JUP1323" s="263"/>
      <c r="JUQ1323" s="263"/>
      <c r="JUR1323" s="263"/>
      <c r="JUS1323" s="263"/>
      <c r="JUT1323" s="263"/>
      <c r="JUU1323" s="263"/>
      <c r="JUV1323" s="263"/>
      <c r="JUW1323" s="263"/>
      <c r="JUX1323" s="263"/>
      <c r="JUY1323" s="263"/>
      <c r="JUZ1323" s="263"/>
      <c r="JVA1323" s="263"/>
      <c r="JVB1323" s="263"/>
      <c r="JVC1323" s="263"/>
      <c r="JVD1323" s="263"/>
      <c r="JVE1323" s="263"/>
      <c r="JVF1323" s="263"/>
      <c r="JVG1323" s="263"/>
      <c r="JVH1323" s="263"/>
      <c r="JVI1323" s="263"/>
      <c r="JVJ1323" s="263"/>
      <c r="JVK1323" s="263"/>
      <c r="JVL1323" s="263"/>
      <c r="JVM1323" s="263"/>
      <c r="JVN1323" s="263"/>
      <c r="JVO1323" s="263"/>
      <c r="JVP1323" s="263"/>
      <c r="JVQ1323" s="263"/>
      <c r="JVR1323" s="263"/>
      <c r="JVS1323" s="263"/>
      <c r="JVT1323" s="263"/>
      <c r="JVU1323" s="263"/>
      <c r="JVV1323" s="263"/>
      <c r="JVW1323" s="263"/>
      <c r="JVX1323" s="263"/>
      <c r="JVY1323" s="263"/>
      <c r="JVZ1323" s="263"/>
      <c r="JWA1323" s="263"/>
      <c r="JWB1323" s="263"/>
      <c r="JWC1323" s="263"/>
      <c r="JWD1323" s="263"/>
      <c r="JWE1323" s="263"/>
      <c r="JWF1323" s="263"/>
      <c r="JWG1323" s="263"/>
      <c r="JWH1323" s="263"/>
      <c r="JWI1323" s="263"/>
      <c r="JWJ1323" s="263"/>
      <c r="JWK1323" s="263"/>
      <c r="JWL1323" s="263"/>
      <c r="JWM1323" s="263"/>
      <c r="JWN1323" s="263"/>
      <c r="JWO1323" s="263"/>
      <c r="JWP1323" s="263"/>
      <c r="JWQ1323" s="263"/>
      <c r="JWR1323" s="263"/>
      <c r="JWS1323" s="263"/>
      <c r="JWT1323" s="263"/>
      <c r="JWU1323" s="263"/>
      <c r="JWV1323" s="263"/>
      <c r="JWW1323" s="263"/>
      <c r="JWX1323" s="263"/>
      <c r="JWY1323" s="263"/>
      <c r="JWZ1323" s="263"/>
      <c r="JXA1323" s="263"/>
      <c r="JXB1323" s="263"/>
      <c r="JXC1323" s="263"/>
      <c r="JXD1323" s="263"/>
      <c r="JXE1323" s="263"/>
      <c r="JXF1323" s="263"/>
      <c r="JXG1323" s="263"/>
      <c r="JXH1323" s="263"/>
      <c r="JXI1323" s="263"/>
      <c r="JXJ1323" s="263"/>
      <c r="JXK1323" s="263"/>
      <c r="JXL1323" s="263"/>
      <c r="JXM1323" s="263"/>
      <c r="JXN1323" s="263"/>
      <c r="JXO1323" s="263"/>
      <c r="JXP1323" s="263"/>
      <c r="JXQ1323" s="263"/>
      <c r="JXR1323" s="263"/>
      <c r="JXS1323" s="263"/>
      <c r="JXT1323" s="263"/>
      <c r="JXU1323" s="263"/>
      <c r="JXV1323" s="263"/>
      <c r="JXW1323" s="263"/>
      <c r="JXX1323" s="263"/>
      <c r="JXY1323" s="263"/>
      <c r="JXZ1323" s="263"/>
      <c r="JYA1323" s="263"/>
      <c r="JYB1323" s="263"/>
      <c r="JYC1323" s="263"/>
      <c r="JYD1323" s="263"/>
      <c r="JYE1323" s="263"/>
      <c r="JYF1323" s="263"/>
      <c r="JYG1323" s="263"/>
      <c r="JYH1323" s="263"/>
      <c r="JYI1323" s="263"/>
      <c r="JYJ1323" s="263"/>
      <c r="JYK1323" s="263"/>
      <c r="JYL1323" s="263"/>
      <c r="JYM1323" s="263"/>
      <c r="JYN1323" s="263"/>
      <c r="JYO1323" s="263"/>
      <c r="JYP1323" s="263"/>
      <c r="JYQ1323" s="263"/>
      <c r="JYR1323" s="263"/>
      <c r="JYS1323" s="263"/>
      <c r="JYT1323" s="263"/>
      <c r="JYU1323" s="263"/>
      <c r="JYV1323" s="263"/>
      <c r="JYW1323" s="263"/>
      <c r="JYX1323" s="263"/>
      <c r="JYY1323" s="263"/>
      <c r="JYZ1323" s="263"/>
      <c r="JZA1323" s="263"/>
      <c r="JZB1323" s="263"/>
      <c r="JZC1323" s="263"/>
      <c r="JZD1323" s="263"/>
      <c r="JZE1323" s="263"/>
      <c r="JZF1323" s="263"/>
      <c r="JZG1323" s="263"/>
      <c r="JZH1323" s="263"/>
      <c r="JZI1323" s="263"/>
      <c r="JZJ1323" s="263"/>
      <c r="JZK1323" s="263"/>
      <c r="JZL1323" s="263"/>
      <c r="JZM1323" s="263"/>
      <c r="JZN1323" s="263"/>
      <c r="JZO1323" s="263"/>
      <c r="JZP1323" s="263"/>
      <c r="JZQ1323" s="263"/>
      <c r="JZR1323" s="263"/>
      <c r="JZS1323" s="263"/>
      <c r="JZT1323" s="263"/>
      <c r="JZU1323" s="263"/>
      <c r="JZV1323" s="263"/>
      <c r="JZW1323" s="263"/>
      <c r="JZX1323" s="263"/>
      <c r="JZY1323" s="263"/>
      <c r="JZZ1323" s="263"/>
      <c r="KAA1323" s="263"/>
      <c r="KAB1323" s="263"/>
      <c r="KAC1323" s="263"/>
      <c r="KAD1323" s="263"/>
      <c r="KAE1323" s="263"/>
      <c r="KAF1323" s="263"/>
      <c r="KAG1323" s="263"/>
      <c r="KAH1323" s="263"/>
      <c r="KAI1323" s="263"/>
      <c r="KAJ1323" s="263"/>
      <c r="KAK1323" s="263"/>
      <c r="KAL1323" s="263"/>
      <c r="KAM1323" s="263"/>
      <c r="KAN1323" s="263"/>
      <c r="KAO1323" s="263"/>
      <c r="KAP1323" s="263"/>
      <c r="KAQ1323" s="263"/>
      <c r="KAR1323" s="263"/>
      <c r="KAS1323" s="263"/>
      <c r="KAT1323" s="263"/>
      <c r="KAU1323" s="263"/>
      <c r="KAV1323" s="263"/>
      <c r="KAW1323" s="263"/>
      <c r="KAX1323" s="263"/>
      <c r="KAY1323" s="263"/>
      <c r="KAZ1323" s="263"/>
      <c r="KBA1323" s="263"/>
      <c r="KBB1323" s="263"/>
      <c r="KBC1323" s="263"/>
      <c r="KBD1323" s="263"/>
      <c r="KBE1323" s="263"/>
      <c r="KBF1323" s="263"/>
      <c r="KBG1323" s="263"/>
      <c r="KBH1323" s="263"/>
      <c r="KBI1323" s="263"/>
      <c r="KBJ1323" s="263"/>
      <c r="KBK1323" s="263"/>
      <c r="KBL1323" s="263"/>
      <c r="KBM1323" s="263"/>
      <c r="KBN1323" s="263"/>
      <c r="KBO1323" s="263"/>
      <c r="KBP1323" s="263"/>
      <c r="KBQ1323" s="263"/>
      <c r="KBR1323" s="263"/>
      <c r="KBS1323" s="263"/>
      <c r="KBT1323" s="263"/>
      <c r="KBU1323" s="263"/>
      <c r="KBV1323" s="263"/>
      <c r="KBW1323" s="263"/>
      <c r="KBX1323" s="263"/>
      <c r="KBY1323" s="263"/>
      <c r="KBZ1323" s="263"/>
      <c r="KCA1323" s="263"/>
      <c r="KCB1323" s="263"/>
      <c r="KCC1323" s="263"/>
      <c r="KCD1323" s="263"/>
      <c r="KCE1323" s="263"/>
      <c r="KCF1323" s="263"/>
      <c r="KCG1323" s="263"/>
      <c r="KCH1323" s="263"/>
      <c r="KCI1323" s="263"/>
      <c r="KCJ1323" s="263"/>
      <c r="KCK1323" s="263"/>
      <c r="KCL1323" s="263"/>
      <c r="KCM1323" s="263"/>
      <c r="KCN1323" s="263"/>
      <c r="KCO1323" s="263"/>
      <c r="KCP1323" s="263"/>
      <c r="KCQ1323" s="263"/>
      <c r="KCR1323" s="263"/>
      <c r="KCS1323" s="263"/>
      <c r="KCT1323" s="263"/>
      <c r="KCU1323" s="263"/>
      <c r="KCV1323" s="263"/>
      <c r="KCW1323" s="263"/>
      <c r="KCX1323" s="263"/>
      <c r="KCY1323" s="263"/>
      <c r="KCZ1323" s="263"/>
      <c r="KDA1323" s="263"/>
      <c r="KDB1323" s="263"/>
      <c r="KDC1323" s="263"/>
      <c r="KDD1323" s="263"/>
      <c r="KDE1323" s="263"/>
      <c r="KDF1323" s="263"/>
      <c r="KDG1323" s="263"/>
      <c r="KDH1323" s="263"/>
      <c r="KDI1323" s="263"/>
      <c r="KDJ1323" s="263"/>
      <c r="KDK1323" s="263"/>
      <c r="KDL1323" s="263"/>
      <c r="KDM1323" s="263"/>
      <c r="KDN1323" s="263"/>
      <c r="KDO1323" s="263"/>
      <c r="KDP1323" s="263"/>
      <c r="KDQ1323" s="263"/>
      <c r="KDR1323" s="263"/>
      <c r="KDS1323" s="263"/>
      <c r="KDT1323" s="263"/>
      <c r="KDU1323" s="263"/>
      <c r="KDV1323" s="263"/>
      <c r="KDW1323" s="263"/>
      <c r="KDX1323" s="263"/>
      <c r="KDY1323" s="263"/>
      <c r="KDZ1323" s="263"/>
      <c r="KEA1323" s="263"/>
      <c r="KEB1323" s="263"/>
      <c r="KEC1323" s="263"/>
      <c r="KED1323" s="263"/>
      <c r="KEE1323" s="263"/>
      <c r="KEF1323" s="263"/>
      <c r="KEG1323" s="263"/>
      <c r="KEH1323" s="263"/>
      <c r="KEI1323" s="263"/>
      <c r="KEJ1323" s="263"/>
      <c r="KEK1323" s="263"/>
      <c r="KEL1323" s="263"/>
      <c r="KEM1323" s="263"/>
      <c r="KEN1323" s="263"/>
      <c r="KEO1323" s="263"/>
      <c r="KEP1323" s="263"/>
      <c r="KEQ1323" s="263"/>
      <c r="KER1323" s="263"/>
      <c r="KES1323" s="263"/>
      <c r="KET1323" s="263"/>
      <c r="KEU1323" s="263"/>
      <c r="KEV1323" s="263"/>
      <c r="KEW1323" s="263"/>
      <c r="KEX1323" s="263"/>
      <c r="KEY1323" s="263"/>
      <c r="KEZ1323" s="263"/>
      <c r="KFA1323" s="263"/>
      <c r="KFB1323" s="263"/>
      <c r="KFC1323" s="263"/>
      <c r="KFD1323" s="263"/>
      <c r="KFE1323" s="263"/>
      <c r="KFF1323" s="263"/>
      <c r="KFG1323" s="263"/>
      <c r="KFH1323" s="263"/>
      <c r="KFI1323" s="263"/>
      <c r="KFJ1323" s="263"/>
      <c r="KFK1323" s="263"/>
      <c r="KFL1323" s="263"/>
      <c r="KFM1323" s="263"/>
      <c r="KFN1323" s="263"/>
      <c r="KFO1323" s="263"/>
      <c r="KFP1323" s="263"/>
      <c r="KFQ1323" s="263"/>
      <c r="KFR1323" s="263"/>
      <c r="KFS1323" s="263"/>
      <c r="KFT1323" s="263"/>
      <c r="KFU1323" s="263"/>
      <c r="KFV1323" s="263"/>
      <c r="KFW1323" s="263"/>
      <c r="KFX1323" s="263"/>
      <c r="KFY1323" s="263"/>
      <c r="KFZ1323" s="263"/>
      <c r="KGA1323" s="263"/>
      <c r="KGB1323" s="263"/>
      <c r="KGC1323" s="263"/>
      <c r="KGD1323" s="263"/>
      <c r="KGE1323" s="263"/>
      <c r="KGF1323" s="263"/>
      <c r="KGG1323" s="263"/>
      <c r="KGH1323" s="263"/>
      <c r="KGI1323" s="263"/>
      <c r="KGJ1323" s="263"/>
      <c r="KGK1323" s="263"/>
      <c r="KGL1323" s="263"/>
      <c r="KGM1323" s="263"/>
      <c r="KGN1323" s="263"/>
      <c r="KGO1323" s="263"/>
      <c r="KGP1323" s="263"/>
      <c r="KGQ1323" s="263"/>
      <c r="KGR1323" s="263"/>
      <c r="KGS1323" s="263"/>
      <c r="KGT1323" s="263"/>
      <c r="KGU1323" s="263"/>
      <c r="KGV1323" s="263"/>
      <c r="KGW1323" s="263"/>
      <c r="KGX1323" s="263"/>
      <c r="KGY1323" s="263"/>
      <c r="KGZ1323" s="263"/>
      <c r="KHA1323" s="263"/>
      <c r="KHB1323" s="263"/>
      <c r="KHC1323" s="263"/>
      <c r="KHD1323" s="263"/>
      <c r="KHE1323" s="263"/>
      <c r="KHF1323" s="263"/>
      <c r="KHG1323" s="263"/>
      <c r="KHH1323" s="263"/>
      <c r="KHI1323" s="263"/>
      <c r="KHJ1323" s="263"/>
      <c r="KHK1323" s="263"/>
      <c r="KHL1323" s="263"/>
      <c r="KHM1323" s="263"/>
      <c r="KHN1323" s="263"/>
      <c r="KHO1323" s="263"/>
      <c r="KHP1323" s="263"/>
      <c r="KHQ1323" s="263"/>
      <c r="KHR1323" s="263"/>
      <c r="KHS1323" s="263"/>
      <c r="KHT1323" s="263"/>
      <c r="KHU1323" s="263"/>
      <c r="KHV1323" s="263"/>
      <c r="KHW1323" s="263"/>
      <c r="KHX1323" s="263"/>
      <c r="KHY1323" s="263"/>
      <c r="KHZ1323" s="263"/>
      <c r="KIA1323" s="263"/>
      <c r="KIB1323" s="263"/>
      <c r="KIC1323" s="263"/>
      <c r="KID1323" s="263"/>
      <c r="KIE1323" s="263"/>
      <c r="KIF1323" s="263"/>
      <c r="KIG1323" s="263"/>
      <c r="KIH1323" s="263"/>
      <c r="KII1323" s="263"/>
      <c r="KIJ1323" s="263"/>
      <c r="KIK1323" s="263"/>
      <c r="KIL1323" s="263"/>
      <c r="KIM1323" s="263"/>
      <c r="KIN1323" s="263"/>
      <c r="KIO1323" s="263"/>
      <c r="KIP1323" s="263"/>
      <c r="KIQ1323" s="263"/>
      <c r="KIR1323" s="263"/>
      <c r="KIS1323" s="263"/>
      <c r="KIT1323" s="263"/>
      <c r="KIU1323" s="263"/>
      <c r="KIV1323" s="263"/>
      <c r="KIW1323" s="263"/>
      <c r="KIX1323" s="263"/>
      <c r="KIY1323" s="263"/>
      <c r="KIZ1323" s="263"/>
      <c r="KJA1323" s="263"/>
      <c r="KJB1323" s="263"/>
      <c r="KJC1323" s="263"/>
      <c r="KJD1323" s="263"/>
      <c r="KJE1323" s="263"/>
      <c r="KJF1323" s="263"/>
      <c r="KJG1323" s="263"/>
      <c r="KJH1323" s="263"/>
      <c r="KJI1323" s="263"/>
      <c r="KJJ1323" s="263"/>
      <c r="KJK1323" s="263"/>
      <c r="KJL1323" s="263"/>
      <c r="KJM1323" s="263"/>
      <c r="KJN1323" s="263"/>
      <c r="KJO1323" s="263"/>
      <c r="KJP1323" s="263"/>
      <c r="KJQ1323" s="263"/>
      <c r="KJR1323" s="263"/>
      <c r="KJS1323" s="263"/>
      <c r="KJT1323" s="263"/>
      <c r="KJU1323" s="263"/>
      <c r="KJV1323" s="263"/>
      <c r="KJW1323" s="263"/>
      <c r="KJX1323" s="263"/>
      <c r="KJY1323" s="263"/>
      <c r="KJZ1323" s="263"/>
      <c r="KKA1323" s="263"/>
      <c r="KKB1323" s="263"/>
      <c r="KKC1323" s="263"/>
      <c r="KKD1323" s="263"/>
      <c r="KKE1323" s="263"/>
      <c r="KKF1323" s="263"/>
      <c r="KKG1323" s="263"/>
      <c r="KKH1323" s="263"/>
      <c r="KKI1323" s="263"/>
      <c r="KKJ1323" s="263"/>
      <c r="KKK1323" s="263"/>
      <c r="KKL1323" s="263"/>
      <c r="KKM1323" s="263"/>
      <c r="KKN1323" s="263"/>
      <c r="KKO1323" s="263"/>
      <c r="KKP1323" s="263"/>
      <c r="KKQ1323" s="263"/>
      <c r="KKR1323" s="263"/>
      <c r="KKS1323" s="263"/>
      <c r="KKT1323" s="263"/>
      <c r="KKU1323" s="263"/>
      <c r="KKV1323" s="263"/>
      <c r="KKW1323" s="263"/>
      <c r="KKX1323" s="263"/>
      <c r="KKY1323" s="263"/>
      <c r="KKZ1323" s="263"/>
      <c r="KLA1323" s="263"/>
      <c r="KLB1323" s="263"/>
      <c r="KLC1323" s="263"/>
      <c r="KLD1323" s="263"/>
      <c r="KLE1323" s="263"/>
      <c r="KLF1323" s="263"/>
      <c r="KLG1323" s="263"/>
      <c r="KLH1323" s="263"/>
      <c r="KLI1323" s="263"/>
      <c r="KLJ1323" s="263"/>
      <c r="KLK1323" s="263"/>
      <c r="KLL1323" s="263"/>
      <c r="KLM1323" s="263"/>
      <c r="KLN1323" s="263"/>
      <c r="KLO1323" s="263"/>
      <c r="KLP1323" s="263"/>
      <c r="KLQ1323" s="263"/>
      <c r="KLR1323" s="263"/>
      <c r="KLS1323" s="263"/>
      <c r="KLT1323" s="263"/>
      <c r="KLU1323" s="263"/>
      <c r="KLV1323" s="263"/>
      <c r="KLW1323" s="263"/>
      <c r="KLX1323" s="263"/>
      <c r="KLY1323" s="263"/>
      <c r="KLZ1323" s="263"/>
      <c r="KMA1323" s="263"/>
      <c r="KMB1323" s="263"/>
      <c r="KMC1323" s="263"/>
      <c r="KMD1323" s="263"/>
      <c r="KME1323" s="263"/>
      <c r="KMF1323" s="263"/>
      <c r="KMG1323" s="263"/>
      <c r="KMH1323" s="263"/>
      <c r="KMI1323" s="263"/>
      <c r="KMJ1323" s="263"/>
      <c r="KMK1323" s="263"/>
      <c r="KML1323" s="263"/>
      <c r="KMM1323" s="263"/>
      <c r="KMN1323" s="263"/>
      <c r="KMO1323" s="263"/>
      <c r="KMP1323" s="263"/>
      <c r="KMQ1323" s="263"/>
      <c r="KMR1323" s="263"/>
      <c r="KMS1323" s="263"/>
      <c r="KMT1323" s="263"/>
      <c r="KMU1323" s="263"/>
      <c r="KMV1323" s="263"/>
      <c r="KMW1323" s="263"/>
      <c r="KMX1323" s="263"/>
      <c r="KMY1323" s="263"/>
      <c r="KMZ1323" s="263"/>
      <c r="KNA1323" s="263"/>
      <c r="KNB1323" s="263"/>
      <c r="KNC1323" s="263"/>
      <c r="KND1323" s="263"/>
      <c r="KNE1323" s="263"/>
      <c r="KNF1323" s="263"/>
      <c r="KNG1323" s="263"/>
      <c r="KNH1323" s="263"/>
      <c r="KNI1323" s="263"/>
      <c r="KNJ1323" s="263"/>
      <c r="KNK1323" s="263"/>
      <c r="KNL1323" s="263"/>
      <c r="KNM1323" s="263"/>
      <c r="KNN1323" s="263"/>
      <c r="KNO1323" s="263"/>
      <c r="KNP1323" s="263"/>
      <c r="KNQ1323" s="263"/>
      <c r="KNR1323" s="263"/>
      <c r="KNS1323" s="263"/>
      <c r="KNT1323" s="263"/>
      <c r="KNU1323" s="263"/>
      <c r="KNV1323" s="263"/>
      <c r="KNW1323" s="263"/>
      <c r="KNX1323" s="263"/>
      <c r="KNY1323" s="263"/>
      <c r="KNZ1323" s="263"/>
      <c r="KOA1323" s="263"/>
      <c r="KOB1323" s="263"/>
      <c r="KOC1323" s="263"/>
      <c r="KOD1323" s="263"/>
      <c r="KOE1323" s="263"/>
      <c r="KOF1323" s="263"/>
      <c r="KOG1323" s="263"/>
      <c r="KOH1323" s="263"/>
      <c r="KOI1323" s="263"/>
      <c r="KOJ1323" s="263"/>
      <c r="KOK1323" s="263"/>
      <c r="KOL1323" s="263"/>
      <c r="KOM1323" s="263"/>
      <c r="KON1323" s="263"/>
      <c r="KOO1323" s="263"/>
      <c r="KOP1323" s="263"/>
      <c r="KOQ1323" s="263"/>
      <c r="KOR1323" s="263"/>
      <c r="KOS1323" s="263"/>
      <c r="KOT1323" s="263"/>
      <c r="KOU1323" s="263"/>
      <c r="KOV1323" s="263"/>
      <c r="KOW1323" s="263"/>
      <c r="KOX1323" s="263"/>
      <c r="KOY1323" s="263"/>
      <c r="KOZ1323" s="263"/>
      <c r="KPA1323" s="263"/>
      <c r="KPB1323" s="263"/>
      <c r="KPC1323" s="263"/>
      <c r="KPD1323" s="263"/>
      <c r="KPE1323" s="263"/>
      <c r="KPF1323" s="263"/>
      <c r="KPG1323" s="263"/>
      <c r="KPH1323" s="263"/>
      <c r="KPI1323" s="263"/>
      <c r="KPJ1323" s="263"/>
      <c r="KPK1323" s="263"/>
      <c r="KPL1323" s="263"/>
      <c r="KPM1323" s="263"/>
      <c r="KPN1323" s="263"/>
      <c r="KPO1323" s="263"/>
      <c r="KPP1323" s="263"/>
      <c r="KPQ1323" s="263"/>
      <c r="KPR1323" s="263"/>
      <c r="KPS1323" s="263"/>
      <c r="KPT1323" s="263"/>
      <c r="KPU1323" s="263"/>
      <c r="KPV1323" s="263"/>
      <c r="KPW1323" s="263"/>
      <c r="KPX1323" s="263"/>
      <c r="KPY1323" s="263"/>
      <c r="KPZ1323" s="263"/>
      <c r="KQA1323" s="263"/>
      <c r="KQB1323" s="263"/>
      <c r="KQC1323" s="263"/>
      <c r="KQD1323" s="263"/>
      <c r="KQE1323" s="263"/>
      <c r="KQF1323" s="263"/>
      <c r="KQG1323" s="263"/>
      <c r="KQH1323" s="263"/>
      <c r="KQI1323" s="263"/>
      <c r="KQJ1323" s="263"/>
      <c r="KQK1323" s="263"/>
      <c r="KQL1323" s="263"/>
      <c r="KQM1323" s="263"/>
      <c r="KQN1323" s="263"/>
      <c r="KQO1323" s="263"/>
      <c r="KQP1323" s="263"/>
      <c r="KQQ1323" s="263"/>
      <c r="KQR1323" s="263"/>
      <c r="KQS1323" s="263"/>
      <c r="KQT1323" s="263"/>
      <c r="KQU1323" s="263"/>
      <c r="KQV1323" s="263"/>
      <c r="KQW1323" s="263"/>
      <c r="KQX1323" s="263"/>
      <c r="KQY1323" s="263"/>
      <c r="KQZ1323" s="263"/>
      <c r="KRA1323" s="263"/>
      <c r="KRB1323" s="263"/>
      <c r="KRC1323" s="263"/>
      <c r="KRD1323" s="263"/>
      <c r="KRE1323" s="263"/>
      <c r="KRF1323" s="263"/>
      <c r="KRG1323" s="263"/>
      <c r="KRH1323" s="263"/>
      <c r="KRI1323" s="263"/>
      <c r="KRJ1323" s="263"/>
      <c r="KRK1323" s="263"/>
      <c r="KRL1323" s="263"/>
      <c r="KRM1323" s="263"/>
      <c r="KRN1323" s="263"/>
      <c r="KRO1323" s="263"/>
      <c r="KRP1323" s="263"/>
      <c r="KRQ1323" s="263"/>
      <c r="KRR1323" s="263"/>
      <c r="KRS1323" s="263"/>
      <c r="KRT1323" s="263"/>
      <c r="KRU1323" s="263"/>
      <c r="KRV1323" s="263"/>
      <c r="KRW1323" s="263"/>
      <c r="KRX1323" s="263"/>
      <c r="KRY1323" s="263"/>
      <c r="KRZ1323" s="263"/>
      <c r="KSA1323" s="263"/>
      <c r="KSB1323" s="263"/>
      <c r="KSC1323" s="263"/>
      <c r="KSD1323" s="263"/>
      <c r="KSE1323" s="263"/>
      <c r="KSF1323" s="263"/>
      <c r="KSG1323" s="263"/>
      <c r="KSH1323" s="263"/>
      <c r="KSI1323" s="263"/>
      <c r="KSJ1323" s="263"/>
      <c r="KSK1323" s="263"/>
      <c r="KSL1323" s="263"/>
      <c r="KSM1323" s="263"/>
      <c r="KSN1323" s="263"/>
      <c r="KSO1323" s="263"/>
      <c r="KSP1323" s="263"/>
      <c r="KSQ1323" s="263"/>
      <c r="KSR1323" s="263"/>
      <c r="KSS1323" s="263"/>
      <c r="KST1323" s="263"/>
      <c r="KSU1323" s="263"/>
      <c r="KSV1323" s="263"/>
      <c r="KSW1323" s="263"/>
      <c r="KSX1323" s="263"/>
      <c r="KSY1323" s="263"/>
      <c r="KSZ1323" s="263"/>
      <c r="KTA1323" s="263"/>
      <c r="KTB1323" s="263"/>
      <c r="KTC1323" s="263"/>
      <c r="KTD1323" s="263"/>
      <c r="KTE1323" s="263"/>
      <c r="KTF1323" s="263"/>
      <c r="KTG1323" s="263"/>
      <c r="KTH1323" s="263"/>
      <c r="KTI1323" s="263"/>
      <c r="KTJ1323" s="263"/>
      <c r="KTK1323" s="263"/>
      <c r="KTL1323" s="263"/>
      <c r="KTM1323" s="263"/>
      <c r="KTN1323" s="263"/>
      <c r="KTO1323" s="263"/>
      <c r="KTP1323" s="263"/>
      <c r="KTQ1323" s="263"/>
      <c r="KTR1323" s="263"/>
      <c r="KTS1323" s="263"/>
      <c r="KTT1323" s="263"/>
      <c r="KTU1323" s="263"/>
      <c r="KTV1323" s="263"/>
      <c r="KTW1323" s="263"/>
      <c r="KTX1323" s="263"/>
      <c r="KTY1323" s="263"/>
      <c r="KTZ1323" s="263"/>
      <c r="KUA1323" s="263"/>
      <c r="KUB1323" s="263"/>
      <c r="KUC1323" s="263"/>
      <c r="KUD1323" s="263"/>
      <c r="KUE1323" s="263"/>
      <c r="KUF1323" s="263"/>
      <c r="KUG1323" s="263"/>
      <c r="KUH1323" s="263"/>
      <c r="KUI1323" s="263"/>
      <c r="KUJ1323" s="263"/>
      <c r="KUK1323" s="263"/>
      <c r="KUL1323" s="263"/>
      <c r="KUM1323" s="263"/>
      <c r="KUN1323" s="263"/>
      <c r="KUO1323" s="263"/>
      <c r="KUP1323" s="263"/>
      <c r="KUQ1323" s="263"/>
      <c r="KUR1323" s="263"/>
      <c r="KUS1323" s="263"/>
      <c r="KUT1323" s="263"/>
      <c r="KUU1323" s="263"/>
      <c r="KUV1323" s="263"/>
      <c r="KUW1323" s="263"/>
      <c r="KUX1323" s="263"/>
      <c r="KUY1323" s="263"/>
      <c r="KUZ1323" s="263"/>
      <c r="KVA1323" s="263"/>
      <c r="KVB1323" s="263"/>
      <c r="KVC1323" s="263"/>
      <c r="KVD1323" s="263"/>
      <c r="KVE1323" s="263"/>
      <c r="KVF1323" s="263"/>
      <c r="KVG1323" s="263"/>
      <c r="KVH1323" s="263"/>
      <c r="KVI1323" s="263"/>
      <c r="KVJ1323" s="263"/>
      <c r="KVK1323" s="263"/>
      <c r="KVL1323" s="263"/>
      <c r="KVM1323" s="263"/>
      <c r="KVN1323" s="263"/>
      <c r="KVO1323" s="263"/>
      <c r="KVP1323" s="263"/>
      <c r="KVQ1323" s="263"/>
      <c r="KVR1323" s="263"/>
      <c r="KVS1323" s="263"/>
      <c r="KVT1323" s="263"/>
      <c r="KVU1323" s="263"/>
      <c r="KVV1323" s="263"/>
      <c r="KVW1323" s="263"/>
      <c r="KVX1323" s="263"/>
      <c r="KVY1323" s="263"/>
      <c r="KVZ1323" s="263"/>
      <c r="KWA1323" s="263"/>
      <c r="KWB1323" s="263"/>
      <c r="KWC1323" s="263"/>
      <c r="KWD1323" s="263"/>
      <c r="KWE1323" s="263"/>
      <c r="KWF1323" s="263"/>
      <c r="KWG1323" s="263"/>
      <c r="KWH1323" s="263"/>
      <c r="KWI1323" s="263"/>
      <c r="KWJ1323" s="263"/>
      <c r="KWK1323" s="263"/>
      <c r="KWL1323" s="263"/>
      <c r="KWM1323" s="263"/>
      <c r="KWN1323" s="263"/>
      <c r="KWO1323" s="263"/>
      <c r="KWP1323" s="263"/>
      <c r="KWQ1323" s="263"/>
      <c r="KWR1323" s="263"/>
      <c r="KWS1323" s="263"/>
      <c r="KWT1323" s="263"/>
      <c r="KWU1323" s="263"/>
      <c r="KWV1323" s="263"/>
      <c r="KWW1323" s="263"/>
      <c r="KWX1323" s="263"/>
      <c r="KWY1323" s="263"/>
      <c r="KWZ1323" s="263"/>
      <c r="KXA1323" s="263"/>
      <c r="KXB1323" s="263"/>
      <c r="KXC1323" s="263"/>
      <c r="KXD1323" s="263"/>
      <c r="KXE1323" s="263"/>
      <c r="KXF1323" s="263"/>
      <c r="KXG1323" s="263"/>
      <c r="KXH1323" s="263"/>
      <c r="KXI1323" s="263"/>
      <c r="KXJ1323" s="263"/>
      <c r="KXK1323" s="263"/>
      <c r="KXL1323" s="263"/>
      <c r="KXM1323" s="263"/>
      <c r="KXN1323" s="263"/>
      <c r="KXO1323" s="263"/>
      <c r="KXP1323" s="263"/>
      <c r="KXQ1323" s="263"/>
      <c r="KXR1323" s="263"/>
      <c r="KXS1323" s="263"/>
      <c r="KXT1323" s="263"/>
      <c r="KXU1323" s="263"/>
      <c r="KXV1323" s="263"/>
      <c r="KXW1323" s="263"/>
      <c r="KXX1323" s="263"/>
      <c r="KXY1323" s="263"/>
      <c r="KXZ1323" s="263"/>
      <c r="KYA1323" s="263"/>
      <c r="KYB1323" s="263"/>
      <c r="KYC1323" s="263"/>
      <c r="KYD1323" s="263"/>
      <c r="KYE1323" s="263"/>
      <c r="KYF1323" s="263"/>
      <c r="KYG1323" s="263"/>
      <c r="KYH1323" s="263"/>
      <c r="KYI1323" s="263"/>
      <c r="KYJ1323" s="263"/>
      <c r="KYK1323" s="263"/>
      <c r="KYL1323" s="263"/>
      <c r="KYM1323" s="263"/>
      <c r="KYN1323" s="263"/>
      <c r="KYO1323" s="263"/>
      <c r="KYP1323" s="263"/>
      <c r="KYQ1323" s="263"/>
      <c r="KYR1323" s="263"/>
      <c r="KYS1323" s="263"/>
      <c r="KYT1323" s="263"/>
      <c r="KYU1323" s="263"/>
      <c r="KYV1323" s="263"/>
      <c r="KYW1323" s="263"/>
      <c r="KYX1323" s="263"/>
      <c r="KYY1323" s="263"/>
      <c r="KYZ1323" s="263"/>
      <c r="KZA1323" s="263"/>
      <c r="KZB1323" s="263"/>
      <c r="KZC1323" s="263"/>
      <c r="KZD1323" s="263"/>
      <c r="KZE1323" s="263"/>
      <c r="KZF1323" s="263"/>
      <c r="KZG1323" s="263"/>
      <c r="KZH1323" s="263"/>
      <c r="KZI1323" s="263"/>
      <c r="KZJ1323" s="263"/>
      <c r="KZK1323" s="263"/>
      <c r="KZL1323" s="263"/>
      <c r="KZM1323" s="263"/>
      <c r="KZN1323" s="263"/>
      <c r="KZO1323" s="263"/>
      <c r="KZP1323" s="263"/>
      <c r="KZQ1323" s="263"/>
      <c r="KZR1323" s="263"/>
      <c r="KZS1323" s="263"/>
      <c r="KZT1323" s="263"/>
      <c r="KZU1323" s="263"/>
      <c r="KZV1323" s="263"/>
      <c r="KZW1323" s="263"/>
      <c r="KZX1323" s="263"/>
      <c r="KZY1323" s="263"/>
      <c r="KZZ1323" s="263"/>
      <c r="LAA1323" s="263"/>
      <c r="LAB1323" s="263"/>
      <c r="LAC1323" s="263"/>
      <c r="LAD1323" s="263"/>
      <c r="LAE1323" s="263"/>
      <c r="LAF1323" s="263"/>
      <c r="LAG1323" s="263"/>
      <c r="LAH1323" s="263"/>
      <c r="LAI1323" s="263"/>
      <c r="LAJ1323" s="263"/>
      <c r="LAK1323" s="263"/>
      <c r="LAL1323" s="263"/>
      <c r="LAM1323" s="263"/>
      <c r="LAN1323" s="263"/>
      <c r="LAO1323" s="263"/>
      <c r="LAP1323" s="263"/>
      <c r="LAQ1323" s="263"/>
      <c r="LAR1323" s="263"/>
      <c r="LAS1323" s="263"/>
      <c r="LAT1323" s="263"/>
      <c r="LAU1323" s="263"/>
      <c r="LAV1323" s="263"/>
      <c r="LAW1323" s="263"/>
      <c r="LAX1323" s="263"/>
      <c r="LAY1323" s="263"/>
      <c r="LAZ1323" s="263"/>
      <c r="LBA1323" s="263"/>
      <c r="LBB1323" s="263"/>
      <c r="LBC1323" s="263"/>
      <c r="LBD1323" s="263"/>
      <c r="LBE1323" s="263"/>
      <c r="LBF1323" s="263"/>
      <c r="LBG1323" s="263"/>
      <c r="LBH1323" s="263"/>
      <c r="LBI1323" s="263"/>
      <c r="LBJ1323" s="263"/>
      <c r="LBK1323" s="263"/>
      <c r="LBL1323" s="263"/>
      <c r="LBM1323" s="263"/>
      <c r="LBN1323" s="263"/>
      <c r="LBO1323" s="263"/>
      <c r="LBP1323" s="263"/>
      <c r="LBQ1323" s="263"/>
      <c r="LBR1323" s="263"/>
      <c r="LBS1323" s="263"/>
      <c r="LBT1323" s="263"/>
      <c r="LBU1323" s="263"/>
      <c r="LBV1323" s="263"/>
      <c r="LBW1323" s="263"/>
      <c r="LBX1323" s="263"/>
      <c r="LBY1323" s="263"/>
      <c r="LBZ1323" s="263"/>
      <c r="LCA1323" s="263"/>
      <c r="LCB1323" s="263"/>
      <c r="LCC1323" s="263"/>
      <c r="LCD1323" s="263"/>
      <c r="LCE1323" s="263"/>
      <c r="LCF1323" s="263"/>
      <c r="LCG1323" s="263"/>
      <c r="LCH1323" s="263"/>
      <c r="LCI1323" s="263"/>
      <c r="LCJ1323" s="263"/>
      <c r="LCK1323" s="263"/>
      <c r="LCL1323" s="263"/>
      <c r="LCM1323" s="263"/>
      <c r="LCN1323" s="263"/>
      <c r="LCO1323" s="263"/>
      <c r="LCP1323" s="263"/>
      <c r="LCQ1323" s="263"/>
      <c r="LCR1323" s="263"/>
      <c r="LCS1323" s="263"/>
      <c r="LCT1323" s="263"/>
      <c r="LCU1323" s="263"/>
      <c r="LCV1323" s="263"/>
      <c r="LCW1323" s="263"/>
      <c r="LCX1323" s="263"/>
      <c r="LCY1323" s="263"/>
      <c r="LCZ1323" s="263"/>
      <c r="LDA1323" s="263"/>
      <c r="LDB1323" s="263"/>
      <c r="LDC1323" s="263"/>
      <c r="LDD1323" s="263"/>
      <c r="LDE1323" s="263"/>
      <c r="LDF1323" s="263"/>
      <c r="LDG1323" s="263"/>
      <c r="LDH1323" s="263"/>
      <c r="LDI1323" s="263"/>
      <c r="LDJ1323" s="263"/>
      <c r="LDK1323" s="263"/>
      <c r="LDL1323" s="263"/>
      <c r="LDM1323" s="263"/>
      <c r="LDN1323" s="263"/>
      <c r="LDO1323" s="263"/>
      <c r="LDP1323" s="263"/>
      <c r="LDQ1323" s="263"/>
      <c r="LDR1323" s="263"/>
      <c r="LDS1323" s="263"/>
      <c r="LDT1323" s="263"/>
      <c r="LDU1323" s="263"/>
      <c r="LDV1323" s="263"/>
      <c r="LDW1323" s="263"/>
      <c r="LDX1323" s="263"/>
      <c r="LDY1323" s="263"/>
      <c r="LDZ1323" s="263"/>
      <c r="LEA1323" s="263"/>
      <c r="LEB1323" s="263"/>
      <c r="LEC1323" s="263"/>
      <c r="LED1323" s="263"/>
      <c r="LEE1323" s="263"/>
      <c r="LEF1323" s="263"/>
      <c r="LEG1323" s="263"/>
      <c r="LEH1323" s="263"/>
      <c r="LEI1323" s="263"/>
      <c r="LEJ1323" s="263"/>
      <c r="LEK1323" s="263"/>
      <c r="LEL1323" s="263"/>
      <c r="LEM1323" s="263"/>
      <c r="LEN1323" s="263"/>
      <c r="LEO1323" s="263"/>
      <c r="LEP1323" s="263"/>
      <c r="LEQ1323" s="263"/>
      <c r="LER1323" s="263"/>
      <c r="LES1323" s="263"/>
      <c r="LET1323" s="263"/>
      <c r="LEU1323" s="263"/>
      <c r="LEV1323" s="263"/>
      <c r="LEW1323" s="263"/>
      <c r="LEX1323" s="263"/>
      <c r="LEY1323" s="263"/>
      <c r="LEZ1323" s="263"/>
      <c r="LFA1323" s="263"/>
      <c r="LFB1323" s="263"/>
      <c r="LFC1323" s="263"/>
      <c r="LFD1323" s="263"/>
      <c r="LFE1323" s="263"/>
      <c r="LFF1323" s="263"/>
      <c r="LFG1323" s="263"/>
      <c r="LFH1323" s="263"/>
      <c r="LFI1323" s="263"/>
      <c r="LFJ1323" s="263"/>
      <c r="LFK1323" s="263"/>
      <c r="LFL1323" s="263"/>
      <c r="LFM1323" s="263"/>
      <c r="LFN1323" s="263"/>
      <c r="LFO1323" s="263"/>
      <c r="LFP1323" s="263"/>
      <c r="LFQ1323" s="263"/>
      <c r="LFR1323" s="263"/>
      <c r="LFS1323" s="263"/>
      <c r="LFT1323" s="263"/>
      <c r="LFU1323" s="263"/>
      <c r="LFV1323" s="263"/>
      <c r="LFW1323" s="263"/>
      <c r="LFX1323" s="263"/>
      <c r="LFY1323" s="263"/>
      <c r="LFZ1323" s="263"/>
      <c r="LGA1323" s="263"/>
      <c r="LGB1323" s="263"/>
      <c r="LGC1323" s="263"/>
      <c r="LGD1323" s="263"/>
      <c r="LGE1323" s="263"/>
      <c r="LGF1323" s="263"/>
      <c r="LGG1323" s="263"/>
      <c r="LGH1323" s="263"/>
      <c r="LGI1323" s="263"/>
      <c r="LGJ1323" s="263"/>
      <c r="LGK1323" s="263"/>
      <c r="LGL1323" s="263"/>
      <c r="LGM1323" s="263"/>
      <c r="LGN1323" s="263"/>
      <c r="LGO1323" s="263"/>
      <c r="LGP1323" s="263"/>
      <c r="LGQ1323" s="263"/>
      <c r="LGR1323" s="263"/>
      <c r="LGS1323" s="263"/>
      <c r="LGT1323" s="263"/>
      <c r="LGU1323" s="263"/>
      <c r="LGV1323" s="263"/>
      <c r="LGW1323" s="263"/>
      <c r="LGX1323" s="263"/>
      <c r="LGY1323" s="263"/>
      <c r="LGZ1323" s="263"/>
      <c r="LHA1323" s="263"/>
      <c r="LHB1323" s="263"/>
      <c r="LHC1323" s="263"/>
      <c r="LHD1323" s="263"/>
      <c r="LHE1323" s="263"/>
      <c r="LHF1323" s="263"/>
      <c r="LHG1323" s="263"/>
      <c r="LHH1323" s="263"/>
      <c r="LHI1323" s="263"/>
      <c r="LHJ1323" s="263"/>
      <c r="LHK1323" s="263"/>
      <c r="LHL1323" s="263"/>
      <c r="LHM1323" s="263"/>
      <c r="LHN1323" s="263"/>
      <c r="LHO1323" s="263"/>
      <c r="LHP1323" s="263"/>
      <c r="LHQ1323" s="263"/>
      <c r="LHR1323" s="263"/>
      <c r="LHS1323" s="263"/>
      <c r="LHT1323" s="263"/>
      <c r="LHU1323" s="263"/>
      <c r="LHV1323" s="263"/>
      <c r="LHW1323" s="263"/>
      <c r="LHX1323" s="263"/>
      <c r="LHY1323" s="263"/>
      <c r="LHZ1323" s="263"/>
      <c r="LIA1323" s="263"/>
      <c r="LIB1323" s="263"/>
      <c r="LIC1323" s="263"/>
      <c r="LID1323" s="263"/>
      <c r="LIE1323" s="263"/>
      <c r="LIF1323" s="263"/>
      <c r="LIG1323" s="263"/>
      <c r="LIH1323" s="263"/>
      <c r="LII1323" s="263"/>
      <c r="LIJ1323" s="263"/>
      <c r="LIK1323" s="263"/>
      <c r="LIL1323" s="263"/>
      <c r="LIM1323" s="263"/>
      <c r="LIN1323" s="263"/>
      <c r="LIO1323" s="263"/>
      <c r="LIP1323" s="263"/>
      <c r="LIQ1323" s="263"/>
      <c r="LIR1323" s="263"/>
      <c r="LIS1323" s="263"/>
      <c r="LIT1323" s="263"/>
      <c r="LIU1323" s="263"/>
      <c r="LIV1323" s="263"/>
      <c r="LIW1323" s="263"/>
      <c r="LIX1323" s="263"/>
      <c r="LIY1323" s="263"/>
      <c r="LIZ1323" s="263"/>
      <c r="LJA1323" s="263"/>
      <c r="LJB1323" s="263"/>
      <c r="LJC1323" s="263"/>
      <c r="LJD1323" s="263"/>
      <c r="LJE1323" s="263"/>
      <c r="LJF1323" s="263"/>
      <c r="LJG1323" s="263"/>
      <c r="LJH1323" s="263"/>
      <c r="LJI1323" s="263"/>
      <c r="LJJ1323" s="263"/>
      <c r="LJK1323" s="263"/>
      <c r="LJL1323" s="263"/>
      <c r="LJM1323" s="263"/>
      <c r="LJN1323" s="263"/>
      <c r="LJO1323" s="263"/>
      <c r="LJP1323" s="263"/>
      <c r="LJQ1323" s="263"/>
      <c r="LJR1323" s="263"/>
      <c r="LJS1323" s="263"/>
      <c r="LJT1323" s="263"/>
      <c r="LJU1323" s="263"/>
      <c r="LJV1323" s="263"/>
      <c r="LJW1323" s="263"/>
      <c r="LJX1323" s="263"/>
      <c r="LJY1323" s="263"/>
      <c r="LJZ1323" s="263"/>
      <c r="LKA1323" s="263"/>
      <c r="LKB1323" s="263"/>
      <c r="LKC1323" s="263"/>
      <c r="LKD1323" s="263"/>
      <c r="LKE1323" s="263"/>
      <c r="LKF1323" s="263"/>
      <c r="LKG1323" s="263"/>
      <c r="LKH1323" s="263"/>
      <c r="LKI1323" s="263"/>
      <c r="LKJ1323" s="263"/>
      <c r="LKK1323" s="263"/>
      <c r="LKL1323" s="263"/>
      <c r="LKM1323" s="263"/>
      <c r="LKN1323" s="263"/>
      <c r="LKO1323" s="263"/>
      <c r="LKP1323" s="263"/>
      <c r="LKQ1323" s="263"/>
      <c r="LKR1323" s="263"/>
      <c r="LKS1323" s="263"/>
      <c r="LKT1323" s="263"/>
      <c r="LKU1323" s="263"/>
      <c r="LKV1323" s="263"/>
      <c r="LKW1323" s="263"/>
      <c r="LKX1323" s="263"/>
      <c r="LKY1323" s="263"/>
      <c r="LKZ1323" s="263"/>
      <c r="LLA1323" s="263"/>
      <c r="LLB1323" s="263"/>
      <c r="LLC1323" s="263"/>
      <c r="LLD1323" s="263"/>
      <c r="LLE1323" s="263"/>
      <c r="LLF1323" s="263"/>
      <c r="LLG1323" s="263"/>
      <c r="LLH1323" s="263"/>
      <c r="LLI1323" s="263"/>
      <c r="LLJ1323" s="263"/>
      <c r="LLK1323" s="263"/>
      <c r="LLL1323" s="263"/>
      <c r="LLM1323" s="263"/>
      <c r="LLN1323" s="263"/>
      <c r="LLO1323" s="263"/>
      <c r="LLP1323" s="263"/>
      <c r="LLQ1323" s="263"/>
      <c r="LLR1323" s="263"/>
      <c r="LLS1323" s="263"/>
      <c r="LLT1323" s="263"/>
      <c r="LLU1323" s="263"/>
      <c r="LLV1323" s="263"/>
      <c r="LLW1323" s="263"/>
      <c r="LLX1323" s="263"/>
      <c r="LLY1323" s="263"/>
      <c r="LLZ1323" s="263"/>
      <c r="LMA1323" s="263"/>
      <c r="LMB1323" s="263"/>
      <c r="LMC1323" s="263"/>
      <c r="LMD1323" s="263"/>
      <c r="LME1323" s="263"/>
      <c r="LMF1323" s="263"/>
      <c r="LMG1323" s="263"/>
      <c r="LMH1323" s="263"/>
      <c r="LMI1323" s="263"/>
      <c r="LMJ1323" s="263"/>
      <c r="LMK1323" s="263"/>
      <c r="LML1323" s="263"/>
      <c r="LMM1323" s="263"/>
      <c r="LMN1323" s="263"/>
      <c r="LMO1323" s="263"/>
      <c r="LMP1323" s="263"/>
      <c r="LMQ1323" s="263"/>
      <c r="LMR1323" s="263"/>
      <c r="LMS1323" s="263"/>
      <c r="LMT1323" s="263"/>
      <c r="LMU1323" s="263"/>
      <c r="LMV1323" s="263"/>
      <c r="LMW1323" s="263"/>
      <c r="LMX1323" s="263"/>
      <c r="LMY1323" s="263"/>
      <c r="LMZ1323" s="263"/>
      <c r="LNA1323" s="263"/>
      <c r="LNB1323" s="263"/>
      <c r="LNC1323" s="263"/>
      <c r="LND1323" s="263"/>
      <c r="LNE1323" s="263"/>
      <c r="LNF1323" s="263"/>
      <c r="LNG1323" s="263"/>
      <c r="LNH1323" s="263"/>
      <c r="LNI1323" s="263"/>
      <c r="LNJ1323" s="263"/>
      <c r="LNK1323" s="263"/>
      <c r="LNL1323" s="263"/>
      <c r="LNM1323" s="263"/>
      <c r="LNN1323" s="263"/>
      <c r="LNO1323" s="263"/>
      <c r="LNP1323" s="263"/>
      <c r="LNQ1323" s="263"/>
      <c r="LNR1323" s="263"/>
      <c r="LNS1323" s="263"/>
      <c r="LNT1323" s="263"/>
      <c r="LNU1323" s="263"/>
      <c r="LNV1323" s="263"/>
      <c r="LNW1323" s="263"/>
      <c r="LNX1323" s="263"/>
      <c r="LNY1323" s="263"/>
      <c r="LNZ1323" s="263"/>
      <c r="LOA1323" s="263"/>
      <c r="LOB1323" s="263"/>
      <c r="LOC1323" s="263"/>
      <c r="LOD1323" s="263"/>
      <c r="LOE1323" s="263"/>
      <c r="LOF1323" s="263"/>
      <c r="LOG1323" s="263"/>
      <c r="LOH1323" s="263"/>
      <c r="LOI1323" s="263"/>
      <c r="LOJ1323" s="263"/>
      <c r="LOK1323" s="263"/>
      <c r="LOL1323" s="263"/>
      <c r="LOM1323" s="263"/>
      <c r="LON1323" s="263"/>
      <c r="LOO1323" s="263"/>
      <c r="LOP1323" s="263"/>
      <c r="LOQ1323" s="263"/>
      <c r="LOR1323" s="263"/>
      <c r="LOS1323" s="263"/>
      <c r="LOT1323" s="263"/>
      <c r="LOU1323" s="263"/>
      <c r="LOV1323" s="263"/>
      <c r="LOW1323" s="263"/>
      <c r="LOX1323" s="263"/>
      <c r="LOY1323" s="263"/>
      <c r="LOZ1323" s="263"/>
      <c r="LPA1323" s="263"/>
      <c r="LPB1323" s="263"/>
      <c r="LPC1323" s="263"/>
      <c r="LPD1323" s="263"/>
      <c r="LPE1323" s="263"/>
      <c r="LPF1323" s="263"/>
      <c r="LPG1323" s="263"/>
      <c r="LPH1323" s="263"/>
      <c r="LPI1323" s="263"/>
      <c r="LPJ1323" s="263"/>
      <c r="LPK1323" s="263"/>
      <c r="LPL1323" s="263"/>
      <c r="LPM1323" s="263"/>
      <c r="LPN1323" s="263"/>
      <c r="LPO1323" s="263"/>
      <c r="LPP1323" s="263"/>
      <c r="LPQ1323" s="263"/>
      <c r="LPR1323" s="263"/>
      <c r="LPS1323" s="263"/>
      <c r="LPT1323" s="263"/>
      <c r="LPU1323" s="263"/>
      <c r="LPV1323" s="263"/>
      <c r="LPW1323" s="263"/>
      <c r="LPX1323" s="263"/>
      <c r="LPY1323" s="263"/>
      <c r="LPZ1323" s="263"/>
      <c r="LQA1323" s="263"/>
      <c r="LQB1323" s="263"/>
      <c r="LQC1323" s="263"/>
      <c r="LQD1323" s="263"/>
      <c r="LQE1323" s="263"/>
      <c r="LQF1323" s="263"/>
      <c r="LQG1323" s="263"/>
      <c r="LQH1323" s="263"/>
      <c r="LQI1323" s="263"/>
      <c r="LQJ1323" s="263"/>
      <c r="LQK1323" s="263"/>
      <c r="LQL1323" s="263"/>
      <c r="LQM1323" s="263"/>
      <c r="LQN1323" s="263"/>
      <c r="LQO1323" s="263"/>
      <c r="LQP1323" s="263"/>
      <c r="LQQ1323" s="263"/>
      <c r="LQR1323" s="263"/>
      <c r="LQS1323" s="263"/>
      <c r="LQT1323" s="263"/>
      <c r="LQU1323" s="263"/>
      <c r="LQV1323" s="263"/>
      <c r="LQW1323" s="263"/>
      <c r="LQX1323" s="263"/>
      <c r="LQY1323" s="263"/>
      <c r="LQZ1323" s="263"/>
      <c r="LRA1323" s="263"/>
      <c r="LRB1323" s="263"/>
      <c r="LRC1323" s="263"/>
      <c r="LRD1323" s="263"/>
      <c r="LRE1323" s="263"/>
      <c r="LRF1323" s="263"/>
      <c r="LRG1323" s="263"/>
      <c r="LRH1323" s="263"/>
      <c r="LRI1323" s="263"/>
      <c r="LRJ1323" s="263"/>
      <c r="LRK1323" s="263"/>
      <c r="LRL1323" s="263"/>
      <c r="LRM1323" s="263"/>
      <c r="LRN1323" s="263"/>
      <c r="LRO1323" s="263"/>
      <c r="LRP1323" s="263"/>
      <c r="LRQ1323" s="263"/>
      <c r="LRR1323" s="263"/>
      <c r="LRS1323" s="263"/>
      <c r="LRT1323" s="263"/>
      <c r="LRU1323" s="263"/>
      <c r="LRV1323" s="263"/>
      <c r="LRW1323" s="263"/>
      <c r="LRX1323" s="263"/>
      <c r="LRY1323" s="263"/>
      <c r="LRZ1323" s="263"/>
      <c r="LSA1323" s="263"/>
      <c r="LSB1323" s="263"/>
      <c r="LSC1323" s="263"/>
      <c r="LSD1323" s="263"/>
      <c r="LSE1323" s="263"/>
      <c r="LSF1323" s="263"/>
      <c r="LSG1323" s="263"/>
      <c r="LSH1323" s="263"/>
      <c r="LSI1323" s="263"/>
      <c r="LSJ1323" s="263"/>
      <c r="LSK1323" s="263"/>
      <c r="LSL1323" s="263"/>
      <c r="LSM1323" s="263"/>
      <c r="LSN1323" s="263"/>
      <c r="LSO1323" s="263"/>
      <c r="LSP1323" s="263"/>
      <c r="LSQ1323" s="263"/>
      <c r="LSR1323" s="263"/>
      <c r="LSS1323" s="263"/>
      <c r="LST1323" s="263"/>
      <c r="LSU1323" s="263"/>
      <c r="LSV1323" s="263"/>
      <c r="LSW1323" s="263"/>
      <c r="LSX1323" s="263"/>
      <c r="LSY1323" s="263"/>
      <c r="LSZ1323" s="263"/>
      <c r="LTA1323" s="263"/>
      <c r="LTB1323" s="263"/>
      <c r="LTC1323" s="263"/>
      <c r="LTD1323" s="263"/>
      <c r="LTE1323" s="263"/>
      <c r="LTF1323" s="263"/>
      <c r="LTG1323" s="263"/>
      <c r="LTH1323" s="263"/>
      <c r="LTI1323" s="263"/>
      <c r="LTJ1323" s="263"/>
      <c r="LTK1323" s="263"/>
      <c r="LTL1323" s="263"/>
      <c r="LTM1323" s="263"/>
      <c r="LTN1323" s="263"/>
      <c r="LTO1323" s="263"/>
      <c r="LTP1323" s="263"/>
      <c r="LTQ1323" s="263"/>
      <c r="LTR1323" s="263"/>
      <c r="LTS1323" s="263"/>
      <c r="LTT1323" s="263"/>
      <c r="LTU1323" s="263"/>
      <c r="LTV1323" s="263"/>
      <c r="LTW1323" s="263"/>
      <c r="LTX1323" s="263"/>
      <c r="LTY1323" s="263"/>
      <c r="LTZ1323" s="263"/>
      <c r="LUA1323" s="263"/>
      <c r="LUB1323" s="263"/>
      <c r="LUC1323" s="263"/>
      <c r="LUD1323" s="263"/>
      <c r="LUE1323" s="263"/>
      <c r="LUF1323" s="263"/>
      <c r="LUG1323" s="263"/>
      <c r="LUH1323" s="263"/>
      <c r="LUI1323" s="263"/>
      <c r="LUJ1323" s="263"/>
      <c r="LUK1323" s="263"/>
      <c r="LUL1323" s="263"/>
      <c r="LUM1323" s="263"/>
      <c r="LUN1323" s="263"/>
      <c r="LUO1323" s="263"/>
      <c r="LUP1323" s="263"/>
      <c r="LUQ1323" s="263"/>
      <c r="LUR1323" s="263"/>
      <c r="LUS1323" s="263"/>
      <c r="LUT1323" s="263"/>
      <c r="LUU1323" s="263"/>
      <c r="LUV1323" s="263"/>
      <c r="LUW1323" s="263"/>
      <c r="LUX1323" s="263"/>
      <c r="LUY1323" s="263"/>
      <c r="LUZ1323" s="263"/>
      <c r="LVA1323" s="263"/>
      <c r="LVB1323" s="263"/>
      <c r="LVC1323" s="263"/>
      <c r="LVD1323" s="263"/>
      <c r="LVE1323" s="263"/>
      <c r="LVF1323" s="263"/>
      <c r="LVG1323" s="263"/>
      <c r="LVH1323" s="263"/>
      <c r="LVI1323" s="263"/>
      <c r="LVJ1323" s="263"/>
      <c r="LVK1323" s="263"/>
      <c r="LVL1323" s="263"/>
      <c r="LVM1323" s="263"/>
      <c r="LVN1323" s="263"/>
      <c r="LVO1323" s="263"/>
      <c r="LVP1323" s="263"/>
      <c r="LVQ1323" s="263"/>
      <c r="LVR1323" s="263"/>
      <c r="LVS1323" s="263"/>
      <c r="LVT1323" s="263"/>
      <c r="LVU1323" s="263"/>
      <c r="LVV1323" s="263"/>
      <c r="LVW1323" s="263"/>
      <c r="LVX1323" s="263"/>
      <c r="LVY1323" s="263"/>
      <c r="LVZ1323" s="263"/>
      <c r="LWA1323" s="263"/>
      <c r="LWB1323" s="263"/>
      <c r="LWC1323" s="263"/>
      <c r="LWD1323" s="263"/>
      <c r="LWE1323" s="263"/>
      <c r="LWF1323" s="263"/>
      <c r="LWG1323" s="263"/>
      <c r="LWH1323" s="263"/>
      <c r="LWI1323" s="263"/>
      <c r="LWJ1323" s="263"/>
      <c r="LWK1323" s="263"/>
      <c r="LWL1323" s="263"/>
      <c r="LWM1323" s="263"/>
      <c r="LWN1323" s="263"/>
      <c r="LWO1323" s="263"/>
      <c r="LWP1323" s="263"/>
      <c r="LWQ1323" s="263"/>
      <c r="LWR1323" s="263"/>
      <c r="LWS1323" s="263"/>
      <c r="LWT1323" s="263"/>
      <c r="LWU1323" s="263"/>
      <c r="LWV1323" s="263"/>
      <c r="LWW1323" s="263"/>
      <c r="LWX1323" s="263"/>
      <c r="LWY1323" s="263"/>
      <c r="LWZ1323" s="263"/>
      <c r="LXA1323" s="263"/>
      <c r="LXB1323" s="263"/>
      <c r="LXC1323" s="263"/>
      <c r="LXD1323" s="263"/>
      <c r="LXE1323" s="263"/>
      <c r="LXF1323" s="263"/>
      <c r="LXG1323" s="263"/>
      <c r="LXH1323" s="263"/>
      <c r="LXI1323" s="263"/>
      <c r="LXJ1323" s="263"/>
      <c r="LXK1323" s="263"/>
      <c r="LXL1323" s="263"/>
      <c r="LXM1323" s="263"/>
      <c r="LXN1323" s="263"/>
      <c r="LXO1323" s="263"/>
      <c r="LXP1323" s="263"/>
      <c r="LXQ1323" s="263"/>
      <c r="LXR1323" s="263"/>
      <c r="LXS1323" s="263"/>
      <c r="LXT1323" s="263"/>
      <c r="LXU1323" s="263"/>
      <c r="LXV1323" s="263"/>
      <c r="LXW1323" s="263"/>
      <c r="LXX1323" s="263"/>
      <c r="LXY1323" s="263"/>
      <c r="LXZ1323" s="263"/>
      <c r="LYA1323" s="263"/>
      <c r="LYB1323" s="263"/>
      <c r="LYC1323" s="263"/>
      <c r="LYD1323" s="263"/>
      <c r="LYE1323" s="263"/>
      <c r="LYF1323" s="263"/>
      <c r="LYG1323" s="263"/>
      <c r="LYH1323" s="263"/>
      <c r="LYI1323" s="263"/>
      <c r="LYJ1323" s="263"/>
      <c r="LYK1323" s="263"/>
      <c r="LYL1323" s="263"/>
      <c r="LYM1323" s="263"/>
      <c r="LYN1323" s="263"/>
      <c r="LYO1323" s="263"/>
      <c r="LYP1323" s="263"/>
      <c r="LYQ1323" s="263"/>
      <c r="LYR1323" s="263"/>
      <c r="LYS1323" s="263"/>
      <c r="LYT1323" s="263"/>
      <c r="LYU1323" s="263"/>
      <c r="LYV1323" s="263"/>
      <c r="LYW1323" s="263"/>
      <c r="LYX1323" s="263"/>
      <c r="LYY1323" s="263"/>
      <c r="LYZ1323" s="263"/>
      <c r="LZA1323" s="263"/>
      <c r="LZB1323" s="263"/>
      <c r="LZC1323" s="263"/>
      <c r="LZD1323" s="263"/>
      <c r="LZE1323" s="263"/>
      <c r="LZF1323" s="263"/>
      <c r="LZG1323" s="263"/>
      <c r="LZH1323" s="263"/>
      <c r="LZI1323" s="263"/>
      <c r="LZJ1323" s="263"/>
      <c r="LZK1323" s="263"/>
      <c r="LZL1323" s="263"/>
      <c r="LZM1323" s="263"/>
      <c r="LZN1323" s="263"/>
      <c r="LZO1323" s="263"/>
      <c r="LZP1323" s="263"/>
      <c r="LZQ1323" s="263"/>
      <c r="LZR1323" s="263"/>
      <c r="LZS1323" s="263"/>
      <c r="LZT1323" s="263"/>
      <c r="LZU1323" s="263"/>
      <c r="LZV1323" s="263"/>
      <c r="LZW1323" s="263"/>
      <c r="LZX1323" s="263"/>
      <c r="LZY1323" s="263"/>
      <c r="LZZ1323" s="263"/>
      <c r="MAA1323" s="263"/>
      <c r="MAB1323" s="263"/>
      <c r="MAC1323" s="263"/>
      <c r="MAD1323" s="263"/>
      <c r="MAE1323" s="263"/>
      <c r="MAF1323" s="263"/>
      <c r="MAG1323" s="263"/>
      <c r="MAH1323" s="263"/>
      <c r="MAI1323" s="263"/>
      <c r="MAJ1323" s="263"/>
      <c r="MAK1323" s="263"/>
      <c r="MAL1323" s="263"/>
      <c r="MAM1323" s="263"/>
      <c r="MAN1323" s="263"/>
      <c r="MAO1323" s="263"/>
      <c r="MAP1323" s="263"/>
      <c r="MAQ1323" s="263"/>
      <c r="MAR1323" s="263"/>
      <c r="MAS1323" s="263"/>
      <c r="MAT1323" s="263"/>
      <c r="MAU1323" s="263"/>
      <c r="MAV1323" s="263"/>
      <c r="MAW1323" s="263"/>
      <c r="MAX1323" s="263"/>
      <c r="MAY1323" s="263"/>
      <c r="MAZ1323" s="263"/>
      <c r="MBA1323" s="263"/>
      <c r="MBB1323" s="263"/>
      <c r="MBC1323" s="263"/>
      <c r="MBD1323" s="263"/>
      <c r="MBE1323" s="263"/>
      <c r="MBF1323" s="263"/>
      <c r="MBG1323" s="263"/>
      <c r="MBH1323" s="263"/>
      <c r="MBI1323" s="263"/>
      <c r="MBJ1323" s="263"/>
      <c r="MBK1323" s="263"/>
      <c r="MBL1323" s="263"/>
      <c r="MBM1323" s="263"/>
      <c r="MBN1323" s="263"/>
      <c r="MBO1323" s="263"/>
      <c r="MBP1323" s="263"/>
      <c r="MBQ1323" s="263"/>
      <c r="MBR1323" s="263"/>
      <c r="MBS1323" s="263"/>
      <c r="MBT1323" s="263"/>
      <c r="MBU1323" s="263"/>
      <c r="MBV1323" s="263"/>
      <c r="MBW1323" s="263"/>
      <c r="MBX1323" s="263"/>
      <c r="MBY1323" s="263"/>
      <c r="MBZ1323" s="263"/>
      <c r="MCA1323" s="263"/>
      <c r="MCB1323" s="263"/>
      <c r="MCC1323" s="263"/>
      <c r="MCD1323" s="263"/>
      <c r="MCE1323" s="263"/>
      <c r="MCF1323" s="263"/>
      <c r="MCG1323" s="263"/>
      <c r="MCH1323" s="263"/>
      <c r="MCI1323" s="263"/>
      <c r="MCJ1323" s="263"/>
      <c r="MCK1323" s="263"/>
      <c r="MCL1323" s="263"/>
      <c r="MCM1323" s="263"/>
      <c r="MCN1323" s="263"/>
      <c r="MCO1323" s="263"/>
      <c r="MCP1323" s="263"/>
      <c r="MCQ1323" s="263"/>
      <c r="MCR1323" s="263"/>
      <c r="MCS1323" s="263"/>
      <c r="MCT1323" s="263"/>
      <c r="MCU1323" s="263"/>
      <c r="MCV1323" s="263"/>
      <c r="MCW1323" s="263"/>
      <c r="MCX1323" s="263"/>
      <c r="MCY1323" s="263"/>
      <c r="MCZ1323" s="263"/>
      <c r="MDA1323" s="263"/>
      <c r="MDB1323" s="263"/>
      <c r="MDC1323" s="263"/>
      <c r="MDD1323" s="263"/>
      <c r="MDE1323" s="263"/>
      <c r="MDF1323" s="263"/>
      <c r="MDG1323" s="263"/>
      <c r="MDH1323" s="263"/>
      <c r="MDI1323" s="263"/>
      <c r="MDJ1323" s="263"/>
      <c r="MDK1323" s="263"/>
      <c r="MDL1323" s="263"/>
      <c r="MDM1323" s="263"/>
      <c r="MDN1323" s="263"/>
      <c r="MDO1323" s="263"/>
      <c r="MDP1323" s="263"/>
      <c r="MDQ1323" s="263"/>
      <c r="MDR1323" s="263"/>
      <c r="MDS1323" s="263"/>
      <c r="MDT1323" s="263"/>
      <c r="MDU1323" s="263"/>
      <c r="MDV1323" s="263"/>
      <c r="MDW1323" s="263"/>
      <c r="MDX1323" s="263"/>
      <c r="MDY1323" s="263"/>
      <c r="MDZ1323" s="263"/>
      <c r="MEA1323" s="263"/>
      <c r="MEB1323" s="263"/>
      <c r="MEC1323" s="263"/>
      <c r="MED1323" s="263"/>
      <c r="MEE1323" s="263"/>
      <c r="MEF1323" s="263"/>
      <c r="MEG1323" s="263"/>
      <c r="MEH1323" s="263"/>
      <c r="MEI1323" s="263"/>
      <c r="MEJ1323" s="263"/>
      <c r="MEK1323" s="263"/>
      <c r="MEL1323" s="263"/>
      <c r="MEM1323" s="263"/>
      <c r="MEN1323" s="263"/>
      <c r="MEO1323" s="263"/>
      <c r="MEP1323" s="263"/>
      <c r="MEQ1323" s="263"/>
      <c r="MER1323" s="263"/>
      <c r="MES1323" s="263"/>
      <c r="MET1323" s="263"/>
      <c r="MEU1323" s="263"/>
      <c r="MEV1323" s="263"/>
      <c r="MEW1323" s="263"/>
      <c r="MEX1323" s="263"/>
      <c r="MEY1323" s="263"/>
      <c r="MEZ1323" s="263"/>
      <c r="MFA1323" s="263"/>
      <c r="MFB1323" s="263"/>
      <c r="MFC1323" s="263"/>
      <c r="MFD1323" s="263"/>
      <c r="MFE1323" s="263"/>
      <c r="MFF1323" s="263"/>
      <c r="MFG1323" s="263"/>
      <c r="MFH1323" s="263"/>
      <c r="MFI1323" s="263"/>
      <c r="MFJ1323" s="263"/>
      <c r="MFK1323" s="263"/>
      <c r="MFL1323" s="263"/>
      <c r="MFM1323" s="263"/>
      <c r="MFN1323" s="263"/>
      <c r="MFO1323" s="263"/>
      <c r="MFP1323" s="263"/>
      <c r="MFQ1323" s="263"/>
      <c r="MFR1323" s="263"/>
      <c r="MFS1323" s="263"/>
      <c r="MFT1323" s="263"/>
      <c r="MFU1323" s="263"/>
      <c r="MFV1323" s="263"/>
      <c r="MFW1323" s="263"/>
      <c r="MFX1323" s="263"/>
      <c r="MFY1323" s="263"/>
      <c r="MFZ1323" s="263"/>
      <c r="MGA1323" s="263"/>
      <c r="MGB1323" s="263"/>
      <c r="MGC1323" s="263"/>
      <c r="MGD1323" s="263"/>
      <c r="MGE1323" s="263"/>
      <c r="MGF1323" s="263"/>
      <c r="MGG1323" s="263"/>
      <c r="MGH1323" s="263"/>
      <c r="MGI1323" s="263"/>
      <c r="MGJ1323" s="263"/>
      <c r="MGK1323" s="263"/>
      <c r="MGL1323" s="263"/>
      <c r="MGM1323" s="263"/>
      <c r="MGN1323" s="263"/>
      <c r="MGO1323" s="263"/>
      <c r="MGP1323" s="263"/>
      <c r="MGQ1323" s="263"/>
      <c r="MGR1323" s="263"/>
      <c r="MGS1323" s="263"/>
      <c r="MGT1323" s="263"/>
      <c r="MGU1323" s="263"/>
      <c r="MGV1323" s="263"/>
      <c r="MGW1323" s="263"/>
      <c r="MGX1323" s="263"/>
      <c r="MGY1323" s="263"/>
      <c r="MGZ1323" s="263"/>
      <c r="MHA1323" s="263"/>
      <c r="MHB1323" s="263"/>
      <c r="MHC1323" s="263"/>
      <c r="MHD1323" s="263"/>
      <c r="MHE1323" s="263"/>
      <c r="MHF1323" s="263"/>
      <c r="MHG1323" s="263"/>
      <c r="MHH1323" s="263"/>
      <c r="MHI1323" s="263"/>
      <c r="MHJ1323" s="263"/>
      <c r="MHK1323" s="263"/>
      <c r="MHL1323" s="263"/>
      <c r="MHM1323" s="263"/>
      <c r="MHN1323" s="263"/>
      <c r="MHO1323" s="263"/>
      <c r="MHP1323" s="263"/>
      <c r="MHQ1323" s="263"/>
      <c r="MHR1323" s="263"/>
      <c r="MHS1323" s="263"/>
      <c r="MHT1323" s="263"/>
      <c r="MHU1323" s="263"/>
      <c r="MHV1323" s="263"/>
      <c r="MHW1323" s="263"/>
      <c r="MHX1323" s="263"/>
      <c r="MHY1323" s="263"/>
      <c r="MHZ1323" s="263"/>
      <c r="MIA1323" s="263"/>
      <c r="MIB1323" s="263"/>
      <c r="MIC1323" s="263"/>
      <c r="MID1323" s="263"/>
      <c r="MIE1323" s="263"/>
      <c r="MIF1323" s="263"/>
      <c r="MIG1323" s="263"/>
      <c r="MIH1323" s="263"/>
      <c r="MII1323" s="263"/>
      <c r="MIJ1323" s="263"/>
      <c r="MIK1323" s="263"/>
      <c r="MIL1323" s="263"/>
      <c r="MIM1323" s="263"/>
      <c r="MIN1323" s="263"/>
      <c r="MIO1323" s="263"/>
      <c r="MIP1323" s="263"/>
      <c r="MIQ1323" s="263"/>
      <c r="MIR1323" s="263"/>
      <c r="MIS1323" s="263"/>
      <c r="MIT1323" s="263"/>
      <c r="MIU1323" s="263"/>
      <c r="MIV1323" s="263"/>
      <c r="MIW1323" s="263"/>
      <c r="MIX1323" s="263"/>
      <c r="MIY1323" s="263"/>
      <c r="MIZ1323" s="263"/>
      <c r="MJA1323" s="263"/>
      <c r="MJB1323" s="263"/>
      <c r="MJC1323" s="263"/>
      <c r="MJD1323" s="263"/>
      <c r="MJE1323" s="263"/>
      <c r="MJF1323" s="263"/>
      <c r="MJG1323" s="263"/>
      <c r="MJH1323" s="263"/>
      <c r="MJI1323" s="263"/>
      <c r="MJJ1323" s="263"/>
      <c r="MJK1323" s="263"/>
      <c r="MJL1323" s="263"/>
      <c r="MJM1323" s="263"/>
      <c r="MJN1323" s="263"/>
      <c r="MJO1323" s="263"/>
      <c r="MJP1323" s="263"/>
      <c r="MJQ1323" s="263"/>
      <c r="MJR1323" s="263"/>
      <c r="MJS1323" s="263"/>
      <c r="MJT1323" s="263"/>
      <c r="MJU1323" s="263"/>
      <c r="MJV1323" s="263"/>
      <c r="MJW1323" s="263"/>
      <c r="MJX1323" s="263"/>
      <c r="MJY1323" s="263"/>
      <c r="MJZ1323" s="263"/>
      <c r="MKA1323" s="263"/>
      <c r="MKB1323" s="263"/>
      <c r="MKC1323" s="263"/>
      <c r="MKD1323" s="263"/>
      <c r="MKE1323" s="263"/>
      <c r="MKF1323" s="263"/>
      <c r="MKG1323" s="263"/>
      <c r="MKH1323" s="263"/>
      <c r="MKI1323" s="263"/>
      <c r="MKJ1323" s="263"/>
      <c r="MKK1323" s="263"/>
      <c r="MKL1323" s="263"/>
      <c r="MKM1323" s="263"/>
      <c r="MKN1323" s="263"/>
      <c r="MKO1323" s="263"/>
      <c r="MKP1323" s="263"/>
      <c r="MKQ1323" s="263"/>
      <c r="MKR1323" s="263"/>
      <c r="MKS1323" s="263"/>
      <c r="MKT1323" s="263"/>
      <c r="MKU1323" s="263"/>
      <c r="MKV1323" s="263"/>
      <c r="MKW1323" s="263"/>
      <c r="MKX1323" s="263"/>
      <c r="MKY1323" s="263"/>
      <c r="MKZ1323" s="263"/>
      <c r="MLA1323" s="263"/>
      <c r="MLB1323" s="263"/>
      <c r="MLC1323" s="263"/>
      <c r="MLD1323" s="263"/>
      <c r="MLE1323" s="263"/>
      <c r="MLF1323" s="263"/>
      <c r="MLG1323" s="263"/>
      <c r="MLH1323" s="263"/>
      <c r="MLI1323" s="263"/>
      <c r="MLJ1323" s="263"/>
      <c r="MLK1323" s="263"/>
      <c r="MLL1323" s="263"/>
      <c r="MLM1323" s="263"/>
      <c r="MLN1323" s="263"/>
      <c r="MLO1323" s="263"/>
      <c r="MLP1323" s="263"/>
      <c r="MLQ1323" s="263"/>
      <c r="MLR1323" s="263"/>
      <c r="MLS1323" s="263"/>
      <c r="MLT1323" s="263"/>
      <c r="MLU1323" s="263"/>
      <c r="MLV1323" s="263"/>
      <c r="MLW1323" s="263"/>
      <c r="MLX1323" s="263"/>
      <c r="MLY1323" s="263"/>
      <c r="MLZ1323" s="263"/>
      <c r="MMA1323" s="263"/>
      <c r="MMB1323" s="263"/>
      <c r="MMC1323" s="263"/>
      <c r="MMD1323" s="263"/>
      <c r="MME1323" s="263"/>
      <c r="MMF1323" s="263"/>
      <c r="MMG1323" s="263"/>
      <c r="MMH1323" s="263"/>
      <c r="MMI1323" s="263"/>
      <c r="MMJ1323" s="263"/>
      <c r="MMK1323" s="263"/>
      <c r="MML1323" s="263"/>
      <c r="MMM1323" s="263"/>
      <c r="MMN1323" s="263"/>
      <c r="MMO1323" s="263"/>
      <c r="MMP1323" s="263"/>
      <c r="MMQ1323" s="263"/>
      <c r="MMR1323" s="263"/>
      <c r="MMS1323" s="263"/>
      <c r="MMT1323" s="263"/>
      <c r="MMU1323" s="263"/>
      <c r="MMV1323" s="263"/>
      <c r="MMW1323" s="263"/>
      <c r="MMX1323" s="263"/>
      <c r="MMY1323" s="263"/>
      <c r="MMZ1323" s="263"/>
      <c r="MNA1323" s="263"/>
      <c r="MNB1323" s="263"/>
      <c r="MNC1323" s="263"/>
      <c r="MND1323" s="263"/>
      <c r="MNE1323" s="263"/>
      <c r="MNF1323" s="263"/>
      <c r="MNG1323" s="263"/>
      <c r="MNH1323" s="263"/>
      <c r="MNI1323" s="263"/>
      <c r="MNJ1323" s="263"/>
      <c r="MNK1323" s="263"/>
      <c r="MNL1323" s="263"/>
      <c r="MNM1323" s="263"/>
      <c r="MNN1323" s="263"/>
      <c r="MNO1323" s="263"/>
      <c r="MNP1323" s="263"/>
      <c r="MNQ1323" s="263"/>
      <c r="MNR1323" s="263"/>
      <c r="MNS1323" s="263"/>
      <c r="MNT1323" s="263"/>
      <c r="MNU1323" s="263"/>
      <c r="MNV1323" s="263"/>
      <c r="MNW1323" s="263"/>
      <c r="MNX1323" s="263"/>
      <c r="MNY1323" s="263"/>
      <c r="MNZ1323" s="263"/>
      <c r="MOA1323" s="263"/>
      <c r="MOB1323" s="263"/>
      <c r="MOC1323" s="263"/>
      <c r="MOD1323" s="263"/>
      <c r="MOE1323" s="263"/>
      <c r="MOF1323" s="263"/>
      <c r="MOG1323" s="263"/>
      <c r="MOH1323" s="263"/>
      <c r="MOI1323" s="263"/>
      <c r="MOJ1323" s="263"/>
      <c r="MOK1323" s="263"/>
      <c r="MOL1323" s="263"/>
      <c r="MOM1323" s="263"/>
      <c r="MON1323" s="263"/>
      <c r="MOO1323" s="263"/>
      <c r="MOP1323" s="263"/>
      <c r="MOQ1323" s="263"/>
      <c r="MOR1323" s="263"/>
      <c r="MOS1323" s="263"/>
      <c r="MOT1323" s="263"/>
      <c r="MOU1323" s="263"/>
      <c r="MOV1323" s="263"/>
      <c r="MOW1323" s="263"/>
      <c r="MOX1323" s="263"/>
      <c r="MOY1323" s="263"/>
      <c r="MOZ1323" s="263"/>
      <c r="MPA1323" s="263"/>
      <c r="MPB1323" s="263"/>
      <c r="MPC1323" s="263"/>
      <c r="MPD1323" s="263"/>
      <c r="MPE1323" s="263"/>
      <c r="MPF1323" s="263"/>
      <c r="MPG1323" s="263"/>
      <c r="MPH1323" s="263"/>
      <c r="MPI1323" s="263"/>
      <c r="MPJ1323" s="263"/>
      <c r="MPK1323" s="263"/>
      <c r="MPL1323" s="263"/>
      <c r="MPM1323" s="263"/>
      <c r="MPN1323" s="263"/>
      <c r="MPO1323" s="263"/>
      <c r="MPP1323" s="263"/>
      <c r="MPQ1323" s="263"/>
      <c r="MPR1323" s="263"/>
      <c r="MPS1323" s="263"/>
      <c r="MPT1323" s="263"/>
      <c r="MPU1323" s="263"/>
      <c r="MPV1323" s="263"/>
      <c r="MPW1323" s="263"/>
      <c r="MPX1323" s="263"/>
      <c r="MPY1323" s="263"/>
      <c r="MPZ1323" s="263"/>
      <c r="MQA1323" s="263"/>
      <c r="MQB1323" s="263"/>
      <c r="MQC1323" s="263"/>
      <c r="MQD1323" s="263"/>
      <c r="MQE1323" s="263"/>
      <c r="MQF1323" s="263"/>
      <c r="MQG1323" s="263"/>
      <c r="MQH1323" s="263"/>
      <c r="MQI1323" s="263"/>
      <c r="MQJ1323" s="263"/>
      <c r="MQK1323" s="263"/>
      <c r="MQL1323" s="263"/>
      <c r="MQM1323" s="263"/>
      <c r="MQN1323" s="263"/>
      <c r="MQO1323" s="263"/>
      <c r="MQP1323" s="263"/>
      <c r="MQQ1323" s="263"/>
      <c r="MQR1323" s="263"/>
      <c r="MQS1323" s="263"/>
      <c r="MQT1323" s="263"/>
      <c r="MQU1323" s="263"/>
      <c r="MQV1323" s="263"/>
      <c r="MQW1323" s="263"/>
      <c r="MQX1323" s="263"/>
      <c r="MQY1323" s="263"/>
      <c r="MQZ1323" s="263"/>
      <c r="MRA1323" s="263"/>
      <c r="MRB1323" s="263"/>
      <c r="MRC1323" s="263"/>
      <c r="MRD1323" s="263"/>
      <c r="MRE1323" s="263"/>
      <c r="MRF1323" s="263"/>
      <c r="MRG1323" s="263"/>
      <c r="MRH1323" s="263"/>
      <c r="MRI1323" s="263"/>
      <c r="MRJ1323" s="263"/>
      <c r="MRK1323" s="263"/>
      <c r="MRL1323" s="263"/>
      <c r="MRM1323" s="263"/>
      <c r="MRN1323" s="263"/>
      <c r="MRO1323" s="263"/>
      <c r="MRP1323" s="263"/>
      <c r="MRQ1323" s="263"/>
      <c r="MRR1323" s="263"/>
      <c r="MRS1323" s="263"/>
      <c r="MRT1323" s="263"/>
      <c r="MRU1323" s="263"/>
      <c r="MRV1323" s="263"/>
      <c r="MRW1323" s="263"/>
      <c r="MRX1323" s="263"/>
      <c r="MRY1323" s="263"/>
      <c r="MRZ1323" s="263"/>
      <c r="MSA1323" s="263"/>
      <c r="MSB1323" s="263"/>
      <c r="MSC1323" s="263"/>
      <c r="MSD1323" s="263"/>
      <c r="MSE1323" s="263"/>
      <c r="MSF1323" s="263"/>
      <c r="MSG1323" s="263"/>
      <c r="MSH1323" s="263"/>
      <c r="MSI1323" s="263"/>
      <c r="MSJ1323" s="263"/>
      <c r="MSK1323" s="263"/>
      <c r="MSL1323" s="263"/>
      <c r="MSM1323" s="263"/>
      <c r="MSN1323" s="263"/>
      <c r="MSO1323" s="263"/>
      <c r="MSP1323" s="263"/>
      <c r="MSQ1323" s="263"/>
      <c r="MSR1323" s="263"/>
      <c r="MSS1323" s="263"/>
      <c r="MST1323" s="263"/>
      <c r="MSU1323" s="263"/>
      <c r="MSV1323" s="263"/>
      <c r="MSW1323" s="263"/>
      <c r="MSX1323" s="263"/>
      <c r="MSY1323" s="263"/>
      <c r="MSZ1323" s="263"/>
      <c r="MTA1323" s="263"/>
      <c r="MTB1323" s="263"/>
      <c r="MTC1323" s="263"/>
      <c r="MTD1323" s="263"/>
      <c r="MTE1323" s="263"/>
      <c r="MTF1323" s="263"/>
      <c r="MTG1323" s="263"/>
      <c r="MTH1323" s="263"/>
      <c r="MTI1323" s="263"/>
      <c r="MTJ1323" s="263"/>
      <c r="MTK1323" s="263"/>
      <c r="MTL1323" s="263"/>
      <c r="MTM1323" s="263"/>
      <c r="MTN1323" s="263"/>
      <c r="MTO1323" s="263"/>
      <c r="MTP1323" s="263"/>
      <c r="MTQ1323" s="263"/>
      <c r="MTR1323" s="263"/>
      <c r="MTS1323" s="263"/>
      <c r="MTT1323" s="263"/>
      <c r="MTU1323" s="263"/>
      <c r="MTV1323" s="263"/>
      <c r="MTW1323" s="263"/>
      <c r="MTX1323" s="263"/>
      <c r="MTY1323" s="263"/>
      <c r="MTZ1323" s="263"/>
      <c r="MUA1323" s="263"/>
      <c r="MUB1323" s="263"/>
      <c r="MUC1323" s="263"/>
      <c r="MUD1323" s="263"/>
      <c r="MUE1323" s="263"/>
      <c r="MUF1323" s="263"/>
      <c r="MUG1323" s="263"/>
      <c r="MUH1323" s="263"/>
      <c r="MUI1323" s="263"/>
      <c r="MUJ1323" s="263"/>
      <c r="MUK1323" s="263"/>
      <c r="MUL1323" s="263"/>
      <c r="MUM1323" s="263"/>
      <c r="MUN1323" s="263"/>
      <c r="MUO1323" s="263"/>
      <c r="MUP1323" s="263"/>
      <c r="MUQ1323" s="263"/>
      <c r="MUR1323" s="263"/>
      <c r="MUS1323" s="263"/>
      <c r="MUT1323" s="263"/>
      <c r="MUU1323" s="263"/>
      <c r="MUV1323" s="263"/>
      <c r="MUW1323" s="263"/>
      <c r="MUX1323" s="263"/>
      <c r="MUY1323" s="263"/>
      <c r="MUZ1323" s="263"/>
      <c r="MVA1323" s="263"/>
      <c r="MVB1323" s="263"/>
      <c r="MVC1323" s="263"/>
      <c r="MVD1323" s="263"/>
      <c r="MVE1323" s="263"/>
      <c r="MVF1323" s="263"/>
      <c r="MVG1323" s="263"/>
      <c r="MVH1323" s="263"/>
      <c r="MVI1323" s="263"/>
      <c r="MVJ1323" s="263"/>
      <c r="MVK1323" s="263"/>
      <c r="MVL1323" s="263"/>
      <c r="MVM1323" s="263"/>
      <c r="MVN1323" s="263"/>
      <c r="MVO1323" s="263"/>
      <c r="MVP1323" s="263"/>
      <c r="MVQ1323" s="263"/>
      <c r="MVR1323" s="263"/>
      <c r="MVS1323" s="263"/>
      <c r="MVT1323" s="263"/>
      <c r="MVU1323" s="263"/>
      <c r="MVV1323" s="263"/>
      <c r="MVW1323" s="263"/>
      <c r="MVX1323" s="263"/>
      <c r="MVY1323" s="263"/>
      <c r="MVZ1323" s="263"/>
      <c r="MWA1323" s="263"/>
      <c r="MWB1323" s="263"/>
      <c r="MWC1323" s="263"/>
      <c r="MWD1323" s="263"/>
      <c r="MWE1323" s="263"/>
      <c r="MWF1323" s="263"/>
      <c r="MWG1323" s="263"/>
      <c r="MWH1323" s="263"/>
      <c r="MWI1323" s="263"/>
      <c r="MWJ1323" s="263"/>
      <c r="MWK1323" s="263"/>
      <c r="MWL1323" s="263"/>
      <c r="MWM1323" s="263"/>
      <c r="MWN1323" s="263"/>
      <c r="MWO1323" s="263"/>
      <c r="MWP1323" s="263"/>
      <c r="MWQ1323" s="263"/>
      <c r="MWR1323" s="263"/>
      <c r="MWS1323" s="263"/>
      <c r="MWT1323" s="263"/>
      <c r="MWU1323" s="263"/>
      <c r="MWV1323" s="263"/>
      <c r="MWW1323" s="263"/>
      <c r="MWX1323" s="263"/>
      <c r="MWY1323" s="263"/>
      <c r="MWZ1323" s="263"/>
      <c r="MXA1323" s="263"/>
      <c r="MXB1323" s="263"/>
      <c r="MXC1323" s="263"/>
      <c r="MXD1323" s="263"/>
      <c r="MXE1323" s="263"/>
      <c r="MXF1323" s="263"/>
      <c r="MXG1323" s="263"/>
      <c r="MXH1323" s="263"/>
      <c r="MXI1323" s="263"/>
      <c r="MXJ1323" s="263"/>
      <c r="MXK1323" s="263"/>
      <c r="MXL1323" s="263"/>
      <c r="MXM1323" s="263"/>
      <c r="MXN1323" s="263"/>
      <c r="MXO1323" s="263"/>
      <c r="MXP1323" s="263"/>
      <c r="MXQ1323" s="263"/>
      <c r="MXR1323" s="263"/>
      <c r="MXS1323" s="263"/>
      <c r="MXT1323" s="263"/>
      <c r="MXU1323" s="263"/>
      <c r="MXV1323" s="263"/>
      <c r="MXW1323" s="263"/>
      <c r="MXX1323" s="263"/>
      <c r="MXY1323" s="263"/>
      <c r="MXZ1323" s="263"/>
      <c r="MYA1323" s="263"/>
      <c r="MYB1323" s="263"/>
      <c r="MYC1323" s="263"/>
      <c r="MYD1323" s="263"/>
      <c r="MYE1323" s="263"/>
      <c r="MYF1323" s="263"/>
      <c r="MYG1323" s="263"/>
      <c r="MYH1323" s="263"/>
      <c r="MYI1323" s="263"/>
      <c r="MYJ1323" s="263"/>
      <c r="MYK1323" s="263"/>
      <c r="MYL1323" s="263"/>
      <c r="MYM1323" s="263"/>
      <c r="MYN1323" s="263"/>
      <c r="MYO1323" s="263"/>
      <c r="MYP1323" s="263"/>
      <c r="MYQ1323" s="263"/>
      <c r="MYR1323" s="263"/>
      <c r="MYS1323" s="263"/>
      <c r="MYT1323" s="263"/>
      <c r="MYU1323" s="263"/>
      <c r="MYV1323" s="263"/>
      <c r="MYW1323" s="263"/>
      <c r="MYX1323" s="263"/>
      <c r="MYY1323" s="263"/>
      <c r="MYZ1323" s="263"/>
      <c r="MZA1323" s="263"/>
      <c r="MZB1323" s="263"/>
      <c r="MZC1323" s="263"/>
      <c r="MZD1323" s="263"/>
      <c r="MZE1323" s="263"/>
      <c r="MZF1323" s="263"/>
      <c r="MZG1323" s="263"/>
      <c r="MZH1323" s="263"/>
      <c r="MZI1323" s="263"/>
      <c r="MZJ1323" s="263"/>
      <c r="MZK1323" s="263"/>
      <c r="MZL1323" s="263"/>
      <c r="MZM1323" s="263"/>
      <c r="MZN1323" s="263"/>
      <c r="MZO1323" s="263"/>
      <c r="MZP1323" s="263"/>
      <c r="MZQ1323" s="263"/>
      <c r="MZR1323" s="263"/>
      <c r="MZS1323" s="263"/>
      <c r="MZT1323" s="263"/>
      <c r="MZU1323" s="263"/>
      <c r="MZV1323" s="263"/>
      <c r="MZW1323" s="263"/>
      <c r="MZX1323" s="263"/>
      <c r="MZY1323" s="263"/>
      <c r="MZZ1323" s="263"/>
      <c r="NAA1323" s="263"/>
      <c r="NAB1323" s="263"/>
      <c r="NAC1323" s="263"/>
      <c r="NAD1323" s="263"/>
      <c r="NAE1323" s="263"/>
      <c r="NAF1323" s="263"/>
      <c r="NAG1323" s="263"/>
      <c r="NAH1323" s="263"/>
      <c r="NAI1323" s="263"/>
      <c r="NAJ1323" s="263"/>
      <c r="NAK1323" s="263"/>
      <c r="NAL1323" s="263"/>
      <c r="NAM1323" s="263"/>
      <c r="NAN1323" s="263"/>
      <c r="NAO1323" s="263"/>
      <c r="NAP1323" s="263"/>
      <c r="NAQ1323" s="263"/>
      <c r="NAR1323" s="263"/>
      <c r="NAS1323" s="263"/>
      <c r="NAT1323" s="263"/>
      <c r="NAU1323" s="263"/>
      <c r="NAV1323" s="263"/>
      <c r="NAW1323" s="263"/>
      <c r="NAX1323" s="263"/>
      <c r="NAY1323" s="263"/>
      <c r="NAZ1323" s="263"/>
      <c r="NBA1323" s="263"/>
      <c r="NBB1323" s="263"/>
      <c r="NBC1323" s="263"/>
      <c r="NBD1323" s="263"/>
      <c r="NBE1323" s="263"/>
      <c r="NBF1323" s="263"/>
      <c r="NBG1323" s="263"/>
      <c r="NBH1323" s="263"/>
      <c r="NBI1323" s="263"/>
      <c r="NBJ1323" s="263"/>
      <c r="NBK1323" s="263"/>
      <c r="NBL1323" s="263"/>
      <c r="NBM1323" s="263"/>
      <c r="NBN1323" s="263"/>
      <c r="NBO1323" s="263"/>
      <c r="NBP1323" s="263"/>
      <c r="NBQ1323" s="263"/>
      <c r="NBR1323" s="263"/>
      <c r="NBS1323" s="263"/>
      <c r="NBT1323" s="263"/>
      <c r="NBU1323" s="263"/>
      <c r="NBV1323" s="263"/>
      <c r="NBW1323" s="263"/>
      <c r="NBX1323" s="263"/>
      <c r="NBY1323" s="263"/>
      <c r="NBZ1323" s="263"/>
      <c r="NCA1323" s="263"/>
      <c r="NCB1323" s="263"/>
      <c r="NCC1323" s="263"/>
      <c r="NCD1323" s="263"/>
      <c r="NCE1323" s="263"/>
      <c r="NCF1323" s="263"/>
      <c r="NCG1323" s="263"/>
      <c r="NCH1323" s="263"/>
      <c r="NCI1323" s="263"/>
      <c r="NCJ1323" s="263"/>
      <c r="NCK1323" s="263"/>
      <c r="NCL1323" s="263"/>
      <c r="NCM1323" s="263"/>
      <c r="NCN1323" s="263"/>
      <c r="NCO1323" s="263"/>
      <c r="NCP1323" s="263"/>
      <c r="NCQ1323" s="263"/>
      <c r="NCR1323" s="263"/>
      <c r="NCS1323" s="263"/>
      <c r="NCT1323" s="263"/>
      <c r="NCU1323" s="263"/>
      <c r="NCV1323" s="263"/>
      <c r="NCW1323" s="263"/>
      <c r="NCX1323" s="263"/>
      <c r="NCY1323" s="263"/>
      <c r="NCZ1323" s="263"/>
      <c r="NDA1323" s="263"/>
      <c r="NDB1323" s="263"/>
      <c r="NDC1323" s="263"/>
      <c r="NDD1323" s="263"/>
      <c r="NDE1323" s="263"/>
      <c r="NDF1323" s="263"/>
      <c r="NDG1323" s="263"/>
      <c r="NDH1323" s="263"/>
      <c r="NDI1323" s="263"/>
      <c r="NDJ1323" s="263"/>
      <c r="NDK1323" s="263"/>
      <c r="NDL1323" s="263"/>
      <c r="NDM1323" s="263"/>
      <c r="NDN1323" s="263"/>
      <c r="NDO1323" s="263"/>
      <c r="NDP1323" s="263"/>
      <c r="NDQ1323" s="263"/>
      <c r="NDR1323" s="263"/>
      <c r="NDS1323" s="263"/>
      <c r="NDT1323" s="263"/>
      <c r="NDU1323" s="263"/>
      <c r="NDV1323" s="263"/>
      <c r="NDW1323" s="263"/>
      <c r="NDX1323" s="263"/>
      <c r="NDY1323" s="263"/>
      <c r="NDZ1323" s="263"/>
      <c r="NEA1323" s="263"/>
      <c r="NEB1323" s="263"/>
      <c r="NEC1323" s="263"/>
      <c r="NED1323" s="263"/>
      <c r="NEE1323" s="263"/>
      <c r="NEF1323" s="263"/>
      <c r="NEG1323" s="263"/>
      <c r="NEH1323" s="263"/>
      <c r="NEI1323" s="263"/>
      <c r="NEJ1323" s="263"/>
      <c r="NEK1323" s="263"/>
      <c r="NEL1323" s="263"/>
      <c r="NEM1323" s="263"/>
      <c r="NEN1323" s="263"/>
      <c r="NEO1323" s="263"/>
      <c r="NEP1323" s="263"/>
      <c r="NEQ1323" s="263"/>
      <c r="NER1323" s="263"/>
      <c r="NES1323" s="263"/>
      <c r="NET1323" s="263"/>
      <c r="NEU1323" s="263"/>
      <c r="NEV1323" s="263"/>
      <c r="NEW1323" s="263"/>
      <c r="NEX1323" s="263"/>
      <c r="NEY1323" s="263"/>
      <c r="NEZ1323" s="263"/>
      <c r="NFA1323" s="263"/>
      <c r="NFB1323" s="263"/>
      <c r="NFC1323" s="263"/>
      <c r="NFD1323" s="263"/>
      <c r="NFE1323" s="263"/>
      <c r="NFF1323" s="263"/>
      <c r="NFG1323" s="263"/>
      <c r="NFH1323" s="263"/>
      <c r="NFI1323" s="263"/>
      <c r="NFJ1323" s="263"/>
      <c r="NFK1323" s="263"/>
      <c r="NFL1323" s="263"/>
      <c r="NFM1323" s="263"/>
      <c r="NFN1323" s="263"/>
      <c r="NFO1323" s="263"/>
      <c r="NFP1323" s="263"/>
      <c r="NFQ1323" s="263"/>
      <c r="NFR1323" s="263"/>
      <c r="NFS1323" s="263"/>
      <c r="NFT1323" s="263"/>
      <c r="NFU1323" s="263"/>
      <c r="NFV1323" s="263"/>
      <c r="NFW1323" s="263"/>
      <c r="NFX1323" s="263"/>
      <c r="NFY1323" s="263"/>
      <c r="NFZ1323" s="263"/>
      <c r="NGA1323" s="263"/>
      <c r="NGB1323" s="263"/>
      <c r="NGC1323" s="263"/>
      <c r="NGD1323" s="263"/>
      <c r="NGE1323" s="263"/>
      <c r="NGF1323" s="263"/>
      <c r="NGG1323" s="263"/>
      <c r="NGH1323" s="263"/>
      <c r="NGI1323" s="263"/>
      <c r="NGJ1323" s="263"/>
      <c r="NGK1323" s="263"/>
      <c r="NGL1323" s="263"/>
      <c r="NGM1323" s="263"/>
      <c r="NGN1323" s="263"/>
      <c r="NGO1323" s="263"/>
      <c r="NGP1323" s="263"/>
      <c r="NGQ1323" s="263"/>
      <c r="NGR1323" s="263"/>
      <c r="NGS1323" s="263"/>
      <c r="NGT1323" s="263"/>
      <c r="NGU1323" s="263"/>
      <c r="NGV1323" s="263"/>
      <c r="NGW1323" s="263"/>
      <c r="NGX1323" s="263"/>
      <c r="NGY1323" s="263"/>
      <c r="NGZ1323" s="263"/>
      <c r="NHA1323" s="263"/>
      <c r="NHB1323" s="263"/>
      <c r="NHC1323" s="263"/>
      <c r="NHD1323" s="263"/>
      <c r="NHE1323" s="263"/>
      <c r="NHF1323" s="263"/>
      <c r="NHG1323" s="263"/>
      <c r="NHH1323" s="263"/>
      <c r="NHI1323" s="263"/>
      <c r="NHJ1323" s="263"/>
      <c r="NHK1323" s="263"/>
      <c r="NHL1323" s="263"/>
      <c r="NHM1323" s="263"/>
      <c r="NHN1323" s="263"/>
      <c r="NHO1323" s="263"/>
      <c r="NHP1323" s="263"/>
      <c r="NHQ1323" s="263"/>
      <c r="NHR1323" s="263"/>
      <c r="NHS1323" s="263"/>
      <c r="NHT1323" s="263"/>
      <c r="NHU1323" s="263"/>
      <c r="NHV1323" s="263"/>
      <c r="NHW1323" s="263"/>
      <c r="NHX1323" s="263"/>
      <c r="NHY1323" s="263"/>
      <c r="NHZ1323" s="263"/>
      <c r="NIA1323" s="263"/>
      <c r="NIB1323" s="263"/>
      <c r="NIC1323" s="263"/>
      <c r="NID1323" s="263"/>
      <c r="NIE1323" s="263"/>
      <c r="NIF1323" s="263"/>
      <c r="NIG1323" s="263"/>
      <c r="NIH1323" s="263"/>
      <c r="NII1323" s="263"/>
      <c r="NIJ1323" s="263"/>
      <c r="NIK1323" s="263"/>
      <c r="NIL1323" s="263"/>
      <c r="NIM1323" s="263"/>
      <c r="NIN1323" s="263"/>
      <c r="NIO1323" s="263"/>
      <c r="NIP1323" s="263"/>
      <c r="NIQ1323" s="263"/>
      <c r="NIR1323" s="263"/>
      <c r="NIS1323" s="263"/>
      <c r="NIT1323" s="263"/>
      <c r="NIU1323" s="263"/>
      <c r="NIV1323" s="263"/>
      <c r="NIW1323" s="263"/>
      <c r="NIX1323" s="263"/>
      <c r="NIY1323" s="263"/>
      <c r="NIZ1323" s="263"/>
      <c r="NJA1323" s="263"/>
      <c r="NJB1323" s="263"/>
      <c r="NJC1323" s="263"/>
      <c r="NJD1323" s="263"/>
      <c r="NJE1323" s="263"/>
      <c r="NJF1323" s="263"/>
      <c r="NJG1323" s="263"/>
      <c r="NJH1323" s="263"/>
      <c r="NJI1323" s="263"/>
      <c r="NJJ1323" s="263"/>
      <c r="NJK1323" s="263"/>
      <c r="NJL1323" s="263"/>
      <c r="NJM1323" s="263"/>
      <c r="NJN1323" s="263"/>
      <c r="NJO1323" s="263"/>
      <c r="NJP1323" s="263"/>
      <c r="NJQ1323" s="263"/>
      <c r="NJR1323" s="263"/>
      <c r="NJS1323" s="263"/>
      <c r="NJT1323" s="263"/>
      <c r="NJU1323" s="263"/>
      <c r="NJV1323" s="263"/>
      <c r="NJW1323" s="263"/>
      <c r="NJX1323" s="263"/>
      <c r="NJY1323" s="263"/>
      <c r="NJZ1323" s="263"/>
      <c r="NKA1323" s="263"/>
      <c r="NKB1323" s="263"/>
      <c r="NKC1323" s="263"/>
      <c r="NKD1323" s="263"/>
      <c r="NKE1323" s="263"/>
      <c r="NKF1323" s="263"/>
      <c r="NKG1323" s="263"/>
      <c r="NKH1323" s="263"/>
      <c r="NKI1323" s="263"/>
      <c r="NKJ1323" s="263"/>
      <c r="NKK1323" s="263"/>
      <c r="NKL1323" s="263"/>
      <c r="NKM1323" s="263"/>
      <c r="NKN1323" s="263"/>
      <c r="NKO1323" s="263"/>
      <c r="NKP1323" s="263"/>
      <c r="NKQ1323" s="263"/>
      <c r="NKR1323" s="263"/>
      <c r="NKS1323" s="263"/>
      <c r="NKT1323" s="263"/>
      <c r="NKU1323" s="263"/>
      <c r="NKV1323" s="263"/>
      <c r="NKW1323" s="263"/>
      <c r="NKX1323" s="263"/>
      <c r="NKY1323" s="263"/>
      <c r="NKZ1323" s="263"/>
      <c r="NLA1323" s="263"/>
      <c r="NLB1323" s="263"/>
      <c r="NLC1323" s="263"/>
      <c r="NLD1323" s="263"/>
      <c r="NLE1323" s="263"/>
      <c r="NLF1323" s="263"/>
      <c r="NLG1323" s="263"/>
      <c r="NLH1323" s="263"/>
      <c r="NLI1323" s="263"/>
      <c r="NLJ1323" s="263"/>
      <c r="NLK1323" s="263"/>
      <c r="NLL1323" s="263"/>
      <c r="NLM1323" s="263"/>
      <c r="NLN1323" s="263"/>
      <c r="NLO1323" s="263"/>
      <c r="NLP1323" s="263"/>
      <c r="NLQ1323" s="263"/>
      <c r="NLR1323" s="263"/>
      <c r="NLS1323" s="263"/>
      <c r="NLT1323" s="263"/>
      <c r="NLU1323" s="263"/>
      <c r="NLV1323" s="263"/>
      <c r="NLW1323" s="263"/>
      <c r="NLX1323" s="263"/>
      <c r="NLY1323" s="263"/>
      <c r="NLZ1323" s="263"/>
      <c r="NMA1323" s="263"/>
      <c r="NMB1323" s="263"/>
      <c r="NMC1323" s="263"/>
      <c r="NMD1323" s="263"/>
      <c r="NME1323" s="263"/>
      <c r="NMF1323" s="263"/>
      <c r="NMG1323" s="263"/>
      <c r="NMH1323" s="263"/>
      <c r="NMI1323" s="263"/>
      <c r="NMJ1323" s="263"/>
      <c r="NMK1323" s="263"/>
      <c r="NML1323" s="263"/>
      <c r="NMM1323" s="263"/>
      <c r="NMN1323" s="263"/>
      <c r="NMO1323" s="263"/>
      <c r="NMP1323" s="263"/>
      <c r="NMQ1323" s="263"/>
      <c r="NMR1323" s="263"/>
      <c r="NMS1323" s="263"/>
      <c r="NMT1323" s="263"/>
      <c r="NMU1323" s="263"/>
      <c r="NMV1323" s="263"/>
      <c r="NMW1323" s="263"/>
      <c r="NMX1323" s="263"/>
      <c r="NMY1323" s="263"/>
      <c r="NMZ1323" s="263"/>
      <c r="NNA1323" s="263"/>
      <c r="NNB1323" s="263"/>
      <c r="NNC1323" s="263"/>
      <c r="NND1323" s="263"/>
      <c r="NNE1323" s="263"/>
      <c r="NNF1323" s="263"/>
      <c r="NNG1323" s="263"/>
      <c r="NNH1323" s="263"/>
      <c r="NNI1323" s="263"/>
      <c r="NNJ1323" s="263"/>
      <c r="NNK1323" s="263"/>
      <c r="NNL1323" s="263"/>
      <c r="NNM1323" s="263"/>
      <c r="NNN1323" s="263"/>
      <c r="NNO1323" s="263"/>
      <c r="NNP1323" s="263"/>
      <c r="NNQ1323" s="263"/>
      <c r="NNR1323" s="263"/>
      <c r="NNS1323" s="263"/>
      <c r="NNT1323" s="263"/>
      <c r="NNU1323" s="263"/>
      <c r="NNV1323" s="263"/>
      <c r="NNW1323" s="263"/>
      <c r="NNX1323" s="263"/>
      <c r="NNY1323" s="263"/>
      <c r="NNZ1323" s="263"/>
      <c r="NOA1323" s="263"/>
      <c r="NOB1323" s="263"/>
      <c r="NOC1323" s="263"/>
      <c r="NOD1323" s="263"/>
      <c r="NOE1323" s="263"/>
      <c r="NOF1323" s="263"/>
      <c r="NOG1323" s="263"/>
      <c r="NOH1323" s="263"/>
      <c r="NOI1323" s="263"/>
      <c r="NOJ1323" s="263"/>
      <c r="NOK1323" s="263"/>
      <c r="NOL1323" s="263"/>
      <c r="NOM1323" s="263"/>
      <c r="NON1323" s="263"/>
      <c r="NOO1323" s="263"/>
      <c r="NOP1323" s="263"/>
      <c r="NOQ1323" s="263"/>
      <c r="NOR1323" s="263"/>
      <c r="NOS1323" s="263"/>
      <c r="NOT1323" s="263"/>
      <c r="NOU1323" s="263"/>
      <c r="NOV1323" s="263"/>
      <c r="NOW1323" s="263"/>
      <c r="NOX1323" s="263"/>
      <c r="NOY1323" s="263"/>
      <c r="NOZ1323" s="263"/>
      <c r="NPA1323" s="263"/>
      <c r="NPB1323" s="263"/>
      <c r="NPC1323" s="263"/>
      <c r="NPD1323" s="263"/>
      <c r="NPE1323" s="263"/>
      <c r="NPF1323" s="263"/>
      <c r="NPG1323" s="263"/>
      <c r="NPH1323" s="263"/>
      <c r="NPI1323" s="263"/>
      <c r="NPJ1323" s="263"/>
      <c r="NPK1323" s="263"/>
      <c r="NPL1323" s="263"/>
      <c r="NPM1323" s="263"/>
      <c r="NPN1323" s="263"/>
      <c r="NPO1323" s="263"/>
      <c r="NPP1323" s="263"/>
      <c r="NPQ1323" s="263"/>
      <c r="NPR1323" s="263"/>
      <c r="NPS1323" s="263"/>
      <c r="NPT1323" s="263"/>
      <c r="NPU1323" s="263"/>
      <c r="NPV1323" s="263"/>
      <c r="NPW1323" s="263"/>
      <c r="NPX1323" s="263"/>
      <c r="NPY1323" s="263"/>
      <c r="NPZ1323" s="263"/>
      <c r="NQA1323" s="263"/>
      <c r="NQB1323" s="263"/>
      <c r="NQC1323" s="263"/>
      <c r="NQD1323" s="263"/>
      <c r="NQE1323" s="263"/>
      <c r="NQF1323" s="263"/>
      <c r="NQG1323" s="263"/>
      <c r="NQH1323" s="263"/>
      <c r="NQI1323" s="263"/>
      <c r="NQJ1323" s="263"/>
      <c r="NQK1323" s="263"/>
      <c r="NQL1323" s="263"/>
      <c r="NQM1323" s="263"/>
      <c r="NQN1323" s="263"/>
      <c r="NQO1323" s="263"/>
      <c r="NQP1323" s="263"/>
      <c r="NQQ1323" s="263"/>
      <c r="NQR1323" s="263"/>
      <c r="NQS1323" s="263"/>
      <c r="NQT1323" s="263"/>
      <c r="NQU1323" s="263"/>
      <c r="NQV1323" s="263"/>
      <c r="NQW1323" s="263"/>
      <c r="NQX1323" s="263"/>
      <c r="NQY1323" s="263"/>
      <c r="NQZ1323" s="263"/>
      <c r="NRA1323" s="263"/>
      <c r="NRB1323" s="263"/>
      <c r="NRC1323" s="263"/>
      <c r="NRD1323" s="263"/>
      <c r="NRE1323" s="263"/>
      <c r="NRF1323" s="263"/>
      <c r="NRG1323" s="263"/>
      <c r="NRH1323" s="263"/>
      <c r="NRI1323" s="263"/>
      <c r="NRJ1323" s="263"/>
      <c r="NRK1323" s="263"/>
      <c r="NRL1323" s="263"/>
      <c r="NRM1323" s="263"/>
      <c r="NRN1323" s="263"/>
      <c r="NRO1323" s="263"/>
      <c r="NRP1323" s="263"/>
      <c r="NRQ1323" s="263"/>
      <c r="NRR1323" s="263"/>
      <c r="NRS1323" s="263"/>
      <c r="NRT1323" s="263"/>
      <c r="NRU1323" s="263"/>
      <c r="NRV1323" s="263"/>
      <c r="NRW1323" s="263"/>
      <c r="NRX1323" s="263"/>
      <c r="NRY1323" s="263"/>
      <c r="NRZ1323" s="263"/>
      <c r="NSA1323" s="263"/>
      <c r="NSB1323" s="263"/>
      <c r="NSC1323" s="263"/>
      <c r="NSD1323" s="263"/>
      <c r="NSE1323" s="263"/>
      <c r="NSF1323" s="263"/>
      <c r="NSG1323" s="263"/>
      <c r="NSH1323" s="263"/>
      <c r="NSI1323" s="263"/>
      <c r="NSJ1323" s="263"/>
      <c r="NSK1323" s="263"/>
      <c r="NSL1323" s="263"/>
      <c r="NSM1323" s="263"/>
      <c r="NSN1323" s="263"/>
      <c r="NSO1323" s="263"/>
      <c r="NSP1323" s="263"/>
      <c r="NSQ1323" s="263"/>
      <c r="NSR1323" s="263"/>
      <c r="NSS1323" s="263"/>
      <c r="NST1323" s="263"/>
      <c r="NSU1323" s="263"/>
      <c r="NSV1323" s="263"/>
      <c r="NSW1323" s="263"/>
      <c r="NSX1323" s="263"/>
      <c r="NSY1323" s="263"/>
      <c r="NSZ1323" s="263"/>
      <c r="NTA1323" s="263"/>
      <c r="NTB1323" s="263"/>
      <c r="NTC1323" s="263"/>
      <c r="NTD1323" s="263"/>
      <c r="NTE1323" s="263"/>
      <c r="NTF1323" s="263"/>
      <c r="NTG1323" s="263"/>
      <c r="NTH1323" s="263"/>
      <c r="NTI1323" s="263"/>
      <c r="NTJ1323" s="263"/>
      <c r="NTK1323" s="263"/>
      <c r="NTL1323" s="263"/>
      <c r="NTM1323" s="263"/>
      <c r="NTN1323" s="263"/>
      <c r="NTO1323" s="263"/>
      <c r="NTP1323" s="263"/>
      <c r="NTQ1323" s="263"/>
      <c r="NTR1323" s="263"/>
      <c r="NTS1323" s="263"/>
      <c r="NTT1323" s="263"/>
      <c r="NTU1323" s="263"/>
      <c r="NTV1323" s="263"/>
      <c r="NTW1323" s="263"/>
      <c r="NTX1323" s="263"/>
      <c r="NTY1323" s="263"/>
      <c r="NTZ1323" s="263"/>
      <c r="NUA1323" s="263"/>
      <c r="NUB1323" s="263"/>
      <c r="NUC1323" s="263"/>
      <c r="NUD1323" s="263"/>
      <c r="NUE1323" s="263"/>
      <c r="NUF1323" s="263"/>
      <c r="NUG1323" s="263"/>
      <c r="NUH1323" s="263"/>
      <c r="NUI1323" s="263"/>
      <c r="NUJ1323" s="263"/>
      <c r="NUK1323" s="263"/>
      <c r="NUL1323" s="263"/>
      <c r="NUM1323" s="263"/>
      <c r="NUN1323" s="263"/>
      <c r="NUO1323" s="263"/>
      <c r="NUP1323" s="263"/>
      <c r="NUQ1323" s="263"/>
      <c r="NUR1323" s="263"/>
      <c r="NUS1323" s="263"/>
      <c r="NUT1323" s="263"/>
      <c r="NUU1323" s="263"/>
      <c r="NUV1323" s="263"/>
      <c r="NUW1323" s="263"/>
      <c r="NUX1323" s="263"/>
      <c r="NUY1323" s="263"/>
      <c r="NUZ1323" s="263"/>
      <c r="NVA1323" s="263"/>
      <c r="NVB1323" s="263"/>
      <c r="NVC1323" s="263"/>
      <c r="NVD1323" s="263"/>
      <c r="NVE1323" s="263"/>
      <c r="NVF1323" s="263"/>
      <c r="NVG1323" s="263"/>
      <c r="NVH1323" s="263"/>
      <c r="NVI1323" s="263"/>
      <c r="NVJ1323" s="263"/>
      <c r="NVK1323" s="263"/>
      <c r="NVL1323" s="263"/>
      <c r="NVM1323" s="263"/>
      <c r="NVN1323" s="263"/>
      <c r="NVO1323" s="263"/>
      <c r="NVP1323" s="263"/>
      <c r="NVQ1323" s="263"/>
      <c r="NVR1323" s="263"/>
      <c r="NVS1323" s="263"/>
      <c r="NVT1323" s="263"/>
      <c r="NVU1323" s="263"/>
      <c r="NVV1323" s="263"/>
      <c r="NVW1323" s="263"/>
      <c r="NVX1323" s="263"/>
      <c r="NVY1323" s="263"/>
      <c r="NVZ1323" s="263"/>
      <c r="NWA1323" s="263"/>
      <c r="NWB1323" s="263"/>
      <c r="NWC1323" s="263"/>
      <c r="NWD1323" s="263"/>
      <c r="NWE1323" s="263"/>
      <c r="NWF1323" s="263"/>
      <c r="NWG1323" s="263"/>
      <c r="NWH1323" s="263"/>
      <c r="NWI1323" s="263"/>
      <c r="NWJ1323" s="263"/>
      <c r="NWK1323" s="263"/>
      <c r="NWL1323" s="263"/>
      <c r="NWM1323" s="263"/>
      <c r="NWN1323" s="263"/>
      <c r="NWO1323" s="263"/>
      <c r="NWP1323" s="263"/>
      <c r="NWQ1323" s="263"/>
      <c r="NWR1323" s="263"/>
      <c r="NWS1323" s="263"/>
      <c r="NWT1323" s="263"/>
      <c r="NWU1323" s="263"/>
      <c r="NWV1323" s="263"/>
      <c r="NWW1323" s="263"/>
      <c r="NWX1323" s="263"/>
      <c r="NWY1323" s="263"/>
      <c r="NWZ1323" s="263"/>
      <c r="NXA1323" s="263"/>
      <c r="NXB1323" s="263"/>
      <c r="NXC1323" s="263"/>
      <c r="NXD1323" s="263"/>
      <c r="NXE1323" s="263"/>
      <c r="NXF1323" s="263"/>
      <c r="NXG1323" s="263"/>
      <c r="NXH1323" s="263"/>
      <c r="NXI1323" s="263"/>
      <c r="NXJ1323" s="263"/>
      <c r="NXK1323" s="263"/>
      <c r="NXL1323" s="263"/>
      <c r="NXM1323" s="263"/>
      <c r="NXN1323" s="263"/>
      <c r="NXO1323" s="263"/>
      <c r="NXP1323" s="263"/>
      <c r="NXQ1323" s="263"/>
      <c r="NXR1323" s="263"/>
      <c r="NXS1323" s="263"/>
      <c r="NXT1323" s="263"/>
      <c r="NXU1323" s="263"/>
      <c r="NXV1323" s="263"/>
      <c r="NXW1323" s="263"/>
      <c r="NXX1323" s="263"/>
      <c r="NXY1323" s="263"/>
      <c r="NXZ1323" s="263"/>
      <c r="NYA1323" s="263"/>
      <c r="NYB1323" s="263"/>
      <c r="NYC1323" s="263"/>
      <c r="NYD1323" s="263"/>
      <c r="NYE1323" s="263"/>
      <c r="NYF1323" s="263"/>
      <c r="NYG1323" s="263"/>
      <c r="NYH1323" s="263"/>
      <c r="NYI1323" s="263"/>
      <c r="NYJ1323" s="263"/>
      <c r="NYK1323" s="263"/>
      <c r="NYL1323" s="263"/>
      <c r="NYM1323" s="263"/>
      <c r="NYN1323" s="263"/>
      <c r="NYO1323" s="263"/>
      <c r="NYP1323" s="263"/>
      <c r="NYQ1323" s="263"/>
      <c r="NYR1323" s="263"/>
      <c r="NYS1323" s="263"/>
      <c r="NYT1323" s="263"/>
      <c r="NYU1323" s="263"/>
      <c r="NYV1323" s="263"/>
      <c r="NYW1323" s="263"/>
      <c r="NYX1323" s="263"/>
      <c r="NYY1323" s="263"/>
      <c r="NYZ1323" s="263"/>
      <c r="NZA1323" s="263"/>
      <c r="NZB1323" s="263"/>
      <c r="NZC1323" s="263"/>
      <c r="NZD1323" s="263"/>
      <c r="NZE1323" s="263"/>
      <c r="NZF1323" s="263"/>
      <c r="NZG1323" s="263"/>
      <c r="NZH1323" s="263"/>
      <c r="NZI1323" s="263"/>
      <c r="NZJ1323" s="263"/>
      <c r="NZK1323" s="263"/>
      <c r="NZL1323" s="263"/>
      <c r="NZM1323" s="263"/>
      <c r="NZN1323" s="263"/>
      <c r="NZO1323" s="263"/>
      <c r="NZP1323" s="263"/>
      <c r="NZQ1323" s="263"/>
      <c r="NZR1323" s="263"/>
      <c r="NZS1323" s="263"/>
      <c r="NZT1323" s="263"/>
      <c r="NZU1323" s="263"/>
      <c r="NZV1323" s="263"/>
      <c r="NZW1323" s="263"/>
      <c r="NZX1323" s="263"/>
      <c r="NZY1323" s="263"/>
      <c r="NZZ1323" s="263"/>
      <c r="OAA1323" s="263"/>
      <c r="OAB1323" s="263"/>
      <c r="OAC1323" s="263"/>
      <c r="OAD1323" s="263"/>
      <c r="OAE1323" s="263"/>
      <c r="OAF1323" s="263"/>
      <c r="OAG1323" s="263"/>
      <c r="OAH1323" s="263"/>
      <c r="OAI1323" s="263"/>
      <c r="OAJ1323" s="263"/>
      <c r="OAK1323" s="263"/>
      <c r="OAL1323" s="263"/>
      <c r="OAM1323" s="263"/>
      <c r="OAN1323" s="263"/>
      <c r="OAO1323" s="263"/>
      <c r="OAP1323" s="263"/>
      <c r="OAQ1323" s="263"/>
      <c r="OAR1323" s="263"/>
      <c r="OAS1323" s="263"/>
      <c r="OAT1323" s="263"/>
      <c r="OAU1323" s="263"/>
      <c r="OAV1323" s="263"/>
      <c r="OAW1323" s="263"/>
      <c r="OAX1323" s="263"/>
      <c r="OAY1323" s="263"/>
      <c r="OAZ1323" s="263"/>
      <c r="OBA1323" s="263"/>
      <c r="OBB1323" s="263"/>
      <c r="OBC1323" s="263"/>
      <c r="OBD1323" s="263"/>
      <c r="OBE1323" s="263"/>
      <c r="OBF1323" s="263"/>
      <c r="OBG1323" s="263"/>
      <c r="OBH1323" s="263"/>
      <c r="OBI1323" s="263"/>
      <c r="OBJ1323" s="263"/>
      <c r="OBK1323" s="263"/>
      <c r="OBL1323" s="263"/>
      <c r="OBM1323" s="263"/>
      <c r="OBN1323" s="263"/>
      <c r="OBO1323" s="263"/>
      <c r="OBP1323" s="263"/>
      <c r="OBQ1323" s="263"/>
      <c r="OBR1323" s="263"/>
      <c r="OBS1323" s="263"/>
      <c r="OBT1323" s="263"/>
      <c r="OBU1323" s="263"/>
      <c r="OBV1323" s="263"/>
      <c r="OBW1323" s="263"/>
      <c r="OBX1323" s="263"/>
      <c r="OBY1323" s="263"/>
      <c r="OBZ1323" s="263"/>
      <c r="OCA1323" s="263"/>
      <c r="OCB1323" s="263"/>
      <c r="OCC1323" s="263"/>
      <c r="OCD1323" s="263"/>
      <c r="OCE1323" s="263"/>
      <c r="OCF1323" s="263"/>
      <c r="OCG1323" s="263"/>
      <c r="OCH1323" s="263"/>
      <c r="OCI1323" s="263"/>
      <c r="OCJ1323" s="263"/>
      <c r="OCK1323" s="263"/>
      <c r="OCL1323" s="263"/>
      <c r="OCM1323" s="263"/>
      <c r="OCN1323" s="263"/>
      <c r="OCO1323" s="263"/>
      <c r="OCP1323" s="263"/>
      <c r="OCQ1323" s="263"/>
      <c r="OCR1323" s="263"/>
      <c r="OCS1323" s="263"/>
      <c r="OCT1323" s="263"/>
      <c r="OCU1323" s="263"/>
      <c r="OCV1323" s="263"/>
      <c r="OCW1323" s="263"/>
      <c r="OCX1323" s="263"/>
      <c r="OCY1323" s="263"/>
      <c r="OCZ1323" s="263"/>
      <c r="ODA1323" s="263"/>
      <c r="ODB1323" s="263"/>
      <c r="ODC1323" s="263"/>
      <c r="ODD1323" s="263"/>
      <c r="ODE1323" s="263"/>
      <c r="ODF1323" s="263"/>
      <c r="ODG1323" s="263"/>
      <c r="ODH1323" s="263"/>
      <c r="ODI1323" s="263"/>
      <c r="ODJ1323" s="263"/>
      <c r="ODK1323" s="263"/>
      <c r="ODL1323" s="263"/>
      <c r="ODM1323" s="263"/>
      <c r="ODN1323" s="263"/>
      <c r="ODO1323" s="263"/>
      <c r="ODP1323" s="263"/>
      <c r="ODQ1323" s="263"/>
      <c r="ODR1323" s="263"/>
      <c r="ODS1323" s="263"/>
      <c r="ODT1323" s="263"/>
      <c r="ODU1323" s="263"/>
      <c r="ODV1323" s="263"/>
      <c r="ODW1323" s="263"/>
      <c r="ODX1323" s="263"/>
      <c r="ODY1323" s="263"/>
      <c r="ODZ1323" s="263"/>
      <c r="OEA1323" s="263"/>
      <c r="OEB1323" s="263"/>
      <c r="OEC1323" s="263"/>
      <c r="OED1323" s="263"/>
      <c r="OEE1323" s="263"/>
      <c r="OEF1323" s="263"/>
      <c r="OEG1323" s="263"/>
      <c r="OEH1323" s="263"/>
      <c r="OEI1323" s="263"/>
      <c r="OEJ1323" s="263"/>
      <c r="OEK1323" s="263"/>
      <c r="OEL1323" s="263"/>
      <c r="OEM1323" s="263"/>
      <c r="OEN1323" s="263"/>
      <c r="OEO1323" s="263"/>
      <c r="OEP1323" s="263"/>
      <c r="OEQ1323" s="263"/>
      <c r="OER1323" s="263"/>
      <c r="OES1323" s="263"/>
      <c r="OET1323" s="263"/>
      <c r="OEU1323" s="263"/>
      <c r="OEV1323" s="263"/>
      <c r="OEW1323" s="263"/>
      <c r="OEX1323" s="263"/>
      <c r="OEY1323" s="263"/>
      <c r="OEZ1323" s="263"/>
      <c r="OFA1323" s="263"/>
      <c r="OFB1323" s="263"/>
      <c r="OFC1323" s="263"/>
      <c r="OFD1323" s="263"/>
      <c r="OFE1323" s="263"/>
      <c r="OFF1323" s="263"/>
      <c r="OFG1323" s="263"/>
      <c r="OFH1323" s="263"/>
      <c r="OFI1323" s="263"/>
      <c r="OFJ1323" s="263"/>
      <c r="OFK1323" s="263"/>
      <c r="OFL1323" s="263"/>
      <c r="OFM1323" s="263"/>
      <c r="OFN1323" s="263"/>
      <c r="OFO1323" s="263"/>
      <c r="OFP1323" s="263"/>
      <c r="OFQ1323" s="263"/>
      <c r="OFR1323" s="263"/>
      <c r="OFS1323" s="263"/>
      <c r="OFT1323" s="263"/>
      <c r="OFU1323" s="263"/>
      <c r="OFV1323" s="263"/>
      <c r="OFW1323" s="263"/>
      <c r="OFX1323" s="263"/>
      <c r="OFY1323" s="263"/>
      <c r="OFZ1323" s="263"/>
      <c r="OGA1323" s="263"/>
      <c r="OGB1323" s="263"/>
      <c r="OGC1323" s="263"/>
      <c r="OGD1323" s="263"/>
      <c r="OGE1323" s="263"/>
      <c r="OGF1323" s="263"/>
      <c r="OGG1323" s="263"/>
      <c r="OGH1323" s="263"/>
      <c r="OGI1323" s="263"/>
      <c r="OGJ1323" s="263"/>
      <c r="OGK1323" s="263"/>
      <c r="OGL1323" s="263"/>
      <c r="OGM1323" s="263"/>
      <c r="OGN1323" s="263"/>
      <c r="OGO1323" s="263"/>
      <c r="OGP1323" s="263"/>
      <c r="OGQ1323" s="263"/>
      <c r="OGR1323" s="263"/>
      <c r="OGS1323" s="263"/>
      <c r="OGT1323" s="263"/>
      <c r="OGU1323" s="263"/>
      <c r="OGV1323" s="263"/>
      <c r="OGW1323" s="263"/>
      <c r="OGX1323" s="263"/>
      <c r="OGY1323" s="263"/>
      <c r="OGZ1323" s="263"/>
      <c r="OHA1323" s="263"/>
      <c r="OHB1323" s="263"/>
      <c r="OHC1323" s="263"/>
      <c r="OHD1323" s="263"/>
      <c r="OHE1323" s="263"/>
      <c r="OHF1323" s="263"/>
      <c r="OHG1323" s="263"/>
      <c r="OHH1323" s="263"/>
      <c r="OHI1323" s="263"/>
      <c r="OHJ1323" s="263"/>
      <c r="OHK1323" s="263"/>
      <c r="OHL1323" s="263"/>
      <c r="OHM1323" s="263"/>
      <c r="OHN1323" s="263"/>
      <c r="OHO1323" s="263"/>
      <c r="OHP1323" s="263"/>
      <c r="OHQ1323" s="263"/>
      <c r="OHR1323" s="263"/>
      <c r="OHS1323" s="263"/>
      <c r="OHT1323" s="263"/>
      <c r="OHU1323" s="263"/>
      <c r="OHV1323" s="263"/>
      <c r="OHW1323" s="263"/>
      <c r="OHX1323" s="263"/>
      <c r="OHY1323" s="263"/>
      <c r="OHZ1323" s="263"/>
      <c r="OIA1323" s="263"/>
      <c r="OIB1323" s="263"/>
      <c r="OIC1323" s="263"/>
      <c r="OID1323" s="263"/>
      <c r="OIE1323" s="263"/>
      <c r="OIF1323" s="263"/>
      <c r="OIG1323" s="263"/>
      <c r="OIH1323" s="263"/>
      <c r="OII1323" s="263"/>
      <c r="OIJ1323" s="263"/>
      <c r="OIK1323" s="263"/>
      <c r="OIL1323" s="263"/>
      <c r="OIM1323" s="263"/>
      <c r="OIN1323" s="263"/>
      <c r="OIO1323" s="263"/>
      <c r="OIP1323" s="263"/>
      <c r="OIQ1323" s="263"/>
      <c r="OIR1323" s="263"/>
      <c r="OIS1323" s="263"/>
      <c r="OIT1323" s="263"/>
      <c r="OIU1323" s="263"/>
      <c r="OIV1323" s="263"/>
      <c r="OIW1323" s="263"/>
      <c r="OIX1323" s="263"/>
      <c r="OIY1323" s="263"/>
      <c r="OIZ1323" s="263"/>
      <c r="OJA1323" s="263"/>
      <c r="OJB1323" s="263"/>
      <c r="OJC1323" s="263"/>
      <c r="OJD1323" s="263"/>
      <c r="OJE1323" s="263"/>
      <c r="OJF1323" s="263"/>
      <c r="OJG1323" s="263"/>
      <c r="OJH1323" s="263"/>
      <c r="OJI1323" s="263"/>
      <c r="OJJ1323" s="263"/>
      <c r="OJK1323" s="263"/>
      <c r="OJL1323" s="263"/>
      <c r="OJM1323" s="263"/>
      <c r="OJN1323" s="263"/>
      <c r="OJO1323" s="263"/>
      <c r="OJP1323" s="263"/>
      <c r="OJQ1323" s="263"/>
      <c r="OJR1323" s="263"/>
      <c r="OJS1323" s="263"/>
      <c r="OJT1323" s="263"/>
      <c r="OJU1323" s="263"/>
      <c r="OJV1323" s="263"/>
      <c r="OJW1323" s="263"/>
      <c r="OJX1323" s="263"/>
      <c r="OJY1323" s="263"/>
      <c r="OJZ1323" s="263"/>
      <c r="OKA1323" s="263"/>
      <c r="OKB1323" s="263"/>
      <c r="OKC1323" s="263"/>
      <c r="OKD1323" s="263"/>
      <c r="OKE1323" s="263"/>
      <c r="OKF1323" s="263"/>
      <c r="OKG1323" s="263"/>
      <c r="OKH1323" s="263"/>
      <c r="OKI1323" s="263"/>
      <c r="OKJ1323" s="263"/>
      <c r="OKK1323" s="263"/>
      <c r="OKL1323" s="263"/>
      <c r="OKM1323" s="263"/>
      <c r="OKN1323" s="263"/>
      <c r="OKO1323" s="263"/>
      <c r="OKP1323" s="263"/>
      <c r="OKQ1323" s="263"/>
      <c r="OKR1323" s="263"/>
      <c r="OKS1323" s="263"/>
      <c r="OKT1323" s="263"/>
      <c r="OKU1323" s="263"/>
      <c r="OKV1323" s="263"/>
      <c r="OKW1323" s="263"/>
      <c r="OKX1323" s="263"/>
      <c r="OKY1323" s="263"/>
      <c r="OKZ1323" s="263"/>
      <c r="OLA1323" s="263"/>
      <c r="OLB1323" s="263"/>
      <c r="OLC1323" s="263"/>
      <c r="OLD1323" s="263"/>
      <c r="OLE1323" s="263"/>
      <c r="OLF1323" s="263"/>
      <c r="OLG1323" s="263"/>
      <c r="OLH1323" s="263"/>
      <c r="OLI1323" s="263"/>
      <c r="OLJ1323" s="263"/>
      <c r="OLK1323" s="263"/>
      <c r="OLL1323" s="263"/>
      <c r="OLM1323" s="263"/>
      <c r="OLN1323" s="263"/>
      <c r="OLO1323" s="263"/>
      <c r="OLP1323" s="263"/>
      <c r="OLQ1323" s="263"/>
      <c r="OLR1323" s="263"/>
      <c r="OLS1323" s="263"/>
      <c r="OLT1323" s="263"/>
      <c r="OLU1323" s="263"/>
      <c r="OLV1323" s="263"/>
      <c r="OLW1323" s="263"/>
      <c r="OLX1323" s="263"/>
      <c r="OLY1323" s="263"/>
      <c r="OLZ1323" s="263"/>
      <c r="OMA1323" s="263"/>
      <c r="OMB1323" s="263"/>
      <c r="OMC1323" s="263"/>
      <c r="OMD1323" s="263"/>
      <c r="OME1323" s="263"/>
      <c r="OMF1323" s="263"/>
      <c r="OMG1323" s="263"/>
      <c r="OMH1323" s="263"/>
      <c r="OMI1323" s="263"/>
      <c r="OMJ1323" s="263"/>
      <c r="OMK1323" s="263"/>
      <c r="OML1323" s="263"/>
      <c r="OMM1323" s="263"/>
      <c r="OMN1323" s="263"/>
      <c r="OMO1323" s="263"/>
      <c r="OMP1323" s="263"/>
      <c r="OMQ1323" s="263"/>
      <c r="OMR1323" s="263"/>
      <c r="OMS1323" s="263"/>
      <c r="OMT1323" s="263"/>
      <c r="OMU1323" s="263"/>
      <c r="OMV1323" s="263"/>
      <c r="OMW1323" s="263"/>
      <c r="OMX1323" s="263"/>
      <c r="OMY1323" s="263"/>
      <c r="OMZ1323" s="263"/>
      <c r="ONA1323" s="263"/>
      <c r="ONB1323" s="263"/>
      <c r="ONC1323" s="263"/>
      <c r="OND1323" s="263"/>
      <c r="ONE1323" s="263"/>
      <c r="ONF1323" s="263"/>
      <c r="ONG1323" s="263"/>
      <c r="ONH1323" s="263"/>
      <c r="ONI1323" s="263"/>
      <c r="ONJ1323" s="263"/>
      <c r="ONK1323" s="263"/>
      <c r="ONL1323" s="263"/>
      <c r="ONM1323" s="263"/>
      <c r="ONN1323" s="263"/>
      <c r="ONO1323" s="263"/>
      <c r="ONP1323" s="263"/>
      <c r="ONQ1323" s="263"/>
      <c r="ONR1323" s="263"/>
      <c r="ONS1323" s="263"/>
      <c r="ONT1323" s="263"/>
      <c r="ONU1323" s="263"/>
      <c r="ONV1323" s="263"/>
      <c r="ONW1323" s="263"/>
      <c r="ONX1323" s="263"/>
      <c r="ONY1323" s="263"/>
      <c r="ONZ1323" s="263"/>
      <c r="OOA1323" s="263"/>
      <c r="OOB1323" s="263"/>
      <c r="OOC1323" s="263"/>
      <c r="OOD1323" s="263"/>
      <c r="OOE1323" s="263"/>
      <c r="OOF1323" s="263"/>
      <c r="OOG1323" s="263"/>
      <c r="OOH1323" s="263"/>
      <c r="OOI1323" s="263"/>
      <c r="OOJ1323" s="263"/>
      <c r="OOK1323" s="263"/>
      <c r="OOL1323" s="263"/>
      <c r="OOM1323" s="263"/>
      <c r="OON1323" s="263"/>
      <c r="OOO1323" s="263"/>
      <c r="OOP1323" s="263"/>
      <c r="OOQ1323" s="263"/>
      <c r="OOR1323" s="263"/>
      <c r="OOS1323" s="263"/>
      <c r="OOT1323" s="263"/>
      <c r="OOU1323" s="263"/>
      <c r="OOV1323" s="263"/>
      <c r="OOW1323" s="263"/>
      <c r="OOX1323" s="263"/>
      <c r="OOY1323" s="263"/>
      <c r="OOZ1323" s="263"/>
      <c r="OPA1323" s="263"/>
      <c r="OPB1323" s="263"/>
      <c r="OPC1323" s="263"/>
      <c r="OPD1323" s="263"/>
      <c r="OPE1323" s="263"/>
      <c r="OPF1323" s="263"/>
      <c r="OPG1323" s="263"/>
      <c r="OPH1323" s="263"/>
      <c r="OPI1323" s="263"/>
      <c r="OPJ1323" s="263"/>
      <c r="OPK1323" s="263"/>
      <c r="OPL1323" s="263"/>
      <c r="OPM1323" s="263"/>
      <c r="OPN1323" s="263"/>
      <c r="OPO1323" s="263"/>
      <c r="OPP1323" s="263"/>
      <c r="OPQ1323" s="263"/>
      <c r="OPR1323" s="263"/>
      <c r="OPS1323" s="263"/>
      <c r="OPT1323" s="263"/>
      <c r="OPU1323" s="263"/>
      <c r="OPV1323" s="263"/>
      <c r="OPW1323" s="263"/>
      <c r="OPX1323" s="263"/>
      <c r="OPY1323" s="263"/>
      <c r="OPZ1323" s="263"/>
      <c r="OQA1323" s="263"/>
      <c r="OQB1323" s="263"/>
      <c r="OQC1323" s="263"/>
      <c r="OQD1323" s="263"/>
      <c r="OQE1323" s="263"/>
      <c r="OQF1323" s="263"/>
      <c r="OQG1323" s="263"/>
      <c r="OQH1323" s="263"/>
      <c r="OQI1323" s="263"/>
      <c r="OQJ1323" s="263"/>
      <c r="OQK1323" s="263"/>
      <c r="OQL1323" s="263"/>
      <c r="OQM1323" s="263"/>
      <c r="OQN1323" s="263"/>
      <c r="OQO1323" s="263"/>
      <c r="OQP1323" s="263"/>
      <c r="OQQ1323" s="263"/>
      <c r="OQR1323" s="263"/>
      <c r="OQS1323" s="263"/>
      <c r="OQT1323" s="263"/>
      <c r="OQU1323" s="263"/>
      <c r="OQV1323" s="263"/>
      <c r="OQW1323" s="263"/>
      <c r="OQX1323" s="263"/>
      <c r="OQY1323" s="263"/>
      <c r="OQZ1323" s="263"/>
      <c r="ORA1323" s="263"/>
      <c r="ORB1323" s="263"/>
      <c r="ORC1323" s="263"/>
      <c r="ORD1323" s="263"/>
      <c r="ORE1323" s="263"/>
      <c r="ORF1323" s="263"/>
      <c r="ORG1323" s="263"/>
      <c r="ORH1323" s="263"/>
      <c r="ORI1323" s="263"/>
      <c r="ORJ1323" s="263"/>
      <c r="ORK1323" s="263"/>
      <c r="ORL1323" s="263"/>
      <c r="ORM1323" s="263"/>
      <c r="ORN1323" s="263"/>
      <c r="ORO1323" s="263"/>
      <c r="ORP1323" s="263"/>
      <c r="ORQ1323" s="263"/>
      <c r="ORR1323" s="263"/>
      <c r="ORS1323" s="263"/>
      <c r="ORT1323" s="263"/>
      <c r="ORU1323" s="263"/>
      <c r="ORV1323" s="263"/>
      <c r="ORW1323" s="263"/>
      <c r="ORX1323" s="263"/>
      <c r="ORY1323" s="263"/>
      <c r="ORZ1323" s="263"/>
      <c r="OSA1323" s="263"/>
      <c r="OSB1323" s="263"/>
      <c r="OSC1323" s="263"/>
      <c r="OSD1323" s="263"/>
      <c r="OSE1323" s="263"/>
      <c r="OSF1323" s="263"/>
      <c r="OSG1323" s="263"/>
      <c r="OSH1323" s="263"/>
      <c r="OSI1323" s="263"/>
      <c r="OSJ1323" s="263"/>
      <c r="OSK1323" s="263"/>
      <c r="OSL1323" s="263"/>
      <c r="OSM1323" s="263"/>
      <c r="OSN1323" s="263"/>
      <c r="OSO1323" s="263"/>
      <c r="OSP1323" s="263"/>
      <c r="OSQ1323" s="263"/>
      <c r="OSR1323" s="263"/>
      <c r="OSS1323" s="263"/>
      <c r="OST1323" s="263"/>
      <c r="OSU1323" s="263"/>
      <c r="OSV1323" s="263"/>
      <c r="OSW1323" s="263"/>
      <c r="OSX1323" s="263"/>
      <c r="OSY1323" s="263"/>
      <c r="OSZ1323" s="263"/>
      <c r="OTA1323" s="263"/>
      <c r="OTB1323" s="263"/>
      <c r="OTC1323" s="263"/>
      <c r="OTD1323" s="263"/>
      <c r="OTE1323" s="263"/>
      <c r="OTF1323" s="263"/>
      <c r="OTG1323" s="263"/>
      <c r="OTH1323" s="263"/>
      <c r="OTI1323" s="263"/>
      <c r="OTJ1323" s="263"/>
      <c r="OTK1323" s="263"/>
      <c r="OTL1323" s="263"/>
      <c r="OTM1323" s="263"/>
      <c r="OTN1323" s="263"/>
      <c r="OTO1323" s="263"/>
      <c r="OTP1323" s="263"/>
      <c r="OTQ1323" s="263"/>
      <c r="OTR1323" s="263"/>
      <c r="OTS1323" s="263"/>
      <c r="OTT1323" s="263"/>
      <c r="OTU1323" s="263"/>
      <c r="OTV1323" s="263"/>
      <c r="OTW1323" s="263"/>
      <c r="OTX1323" s="263"/>
      <c r="OTY1323" s="263"/>
      <c r="OTZ1323" s="263"/>
      <c r="OUA1323" s="263"/>
      <c r="OUB1323" s="263"/>
      <c r="OUC1323" s="263"/>
      <c r="OUD1323" s="263"/>
      <c r="OUE1323" s="263"/>
      <c r="OUF1323" s="263"/>
      <c r="OUG1323" s="263"/>
      <c r="OUH1323" s="263"/>
      <c r="OUI1323" s="263"/>
      <c r="OUJ1323" s="263"/>
      <c r="OUK1323" s="263"/>
      <c r="OUL1323" s="263"/>
      <c r="OUM1323" s="263"/>
      <c r="OUN1323" s="263"/>
      <c r="OUO1323" s="263"/>
      <c r="OUP1323" s="263"/>
      <c r="OUQ1323" s="263"/>
      <c r="OUR1323" s="263"/>
      <c r="OUS1323" s="263"/>
      <c r="OUT1323" s="263"/>
      <c r="OUU1323" s="263"/>
      <c r="OUV1323" s="263"/>
      <c r="OUW1323" s="263"/>
      <c r="OUX1323" s="263"/>
      <c r="OUY1323" s="263"/>
      <c r="OUZ1323" s="263"/>
      <c r="OVA1323" s="263"/>
      <c r="OVB1323" s="263"/>
      <c r="OVC1323" s="263"/>
      <c r="OVD1323" s="263"/>
      <c r="OVE1323" s="263"/>
      <c r="OVF1323" s="263"/>
      <c r="OVG1323" s="263"/>
      <c r="OVH1323" s="263"/>
      <c r="OVI1323" s="263"/>
      <c r="OVJ1323" s="263"/>
      <c r="OVK1323" s="263"/>
      <c r="OVL1323" s="263"/>
      <c r="OVM1323" s="263"/>
      <c r="OVN1323" s="263"/>
      <c r="OVO1323" s="263"/>
      <c r="OVP1323" s="263"/>
      <c r="OVQ1323" s="263"/>
      <c r="OVR1323" s="263"/>
      <c r="OVS1323" s="263"/>
      <c r="OVT1323" s="263"/>
      <c r="OVU1323" s="263"/>
      <c r="OVV1323" s="263"/>
      <c r="OVW1323" s="263"/>
      <c r="OVX1323" s="263"/>
      <c r="OVY1323" s="263"/>
      <c r="OVZ1323" s="263"/>
      <c r="OWA1323" s="263"/>
      <c r="OWB1323" s="263"/>
      <c r="OWC1323" s="263"/>
      <c r="OWD1323" s="263"/>
      <c r="OWE1323" s="263"/>
      <c r="OWF1323" s="263"/>
      <c r="OWG1323" s="263"/>
      <c r="OWH1323" s="263"/>
      <c r="OWI1323" s="263"/>
      <c r="OWJ1323" s="263"/>
      <c r="OWK1323" s="263"/>
      <c r="OWL1323" s="263"/>
      <c r="OWM1323" s="263"/>
      <c r="OWN1323" s="263"/>
      <c r="OWO1323" s="263"/>
      <c r="OWP1323" s="263"/>
      <c r="OWQ1323" s="263"/>
      <c r="OWR1323" s="263"/>
      <c r="OWS1323" s="263"/>
      <c r="OWT1323" s="263"/>
      <c r="OWU1323" s="263"/>
      <c r="OWV1323" s="263"/>
      <c r="OWW1323" s="263"/>
      <c r="OWX1323" s="263"/>
      <c r="OWY1323" s="263"/>
      <c r="OWZ1323" s="263"/>
      <c r="OXA1323" s="263"/>
      <c r="OXB1323" s="263"/>
      <c r="OXC1323" s="263"/>
      <c r="OXD1323" s="263"/>
      <c r="OXE1323" s="263"/>
      <c r="OXF1323" s="263"/>
      <c r="OXG1323" s="263"/>
      <c r="OXH1323" s="263"/>
      <c r="OXI1323" s="263"/>
      <c r="OXJ1323" s="263"/>
      <c r="OXK1323" s="263"/>
      <c r="OXL1323" s="263"/>
      <c r="OXM1323" s="263"/>
      <c r="OXN1323" s="263"/>
      <c r="OXO1323" s="263"/>
      <c r="OXP1323" s="263"/>
      <c r="OXQ1323" s="263"/>
      <c r="OXR1323" s="263"/>
      <c r="OXS1323" s="263"/>
      <c r="OXT1323" s="263"/>
      <c r="OXU1323" s="263"/>
      <c r="OXV1323" s="263"/>
      <c r="OXW1323" s="263"/>
      <c r="OXX1323" s="263"/>
      <c r="OXY1323" s="263"/>
      <c r="OXZ1323" s="263"/>
      <c r="OYA1323" s="263"/>
      <c r="OYB1323" s="263"/>
      <c r="OYC1323" s="263"/>
      <c r="OYD1323" s="263"/>
      <c r="OYE1323" s="263"/>
      <c r="OYF1323" s="263"/>
      <c r="OYG1323" s="263"/>
      <c r="OYH1323" s="263"/>
      <c r="OYI1323" s="263"/>
      <c r="OYJ1323" s="263"/>
      <c r="OYK1323" s="263"/>
      <c r="OYL1323" s="263"/>
      <c r="OYM1323" s="263"/>
      <c r="OYN1323" s="263"/>
      <c r="OYO1323" s="263"/>
      <c r="OYP1323" s="263"/>
      <c r="OYQ1323" s="263"/>
      <c r="OYR1323" s="263"/>
      <c r="OYS1323" s="263"/>
      <c r="OYT1323" s="263"/>
      <c r="OYU1323" s="263"/>
      <c r="OYV1323" s="263"/>
      <c r="OYW1323" s="263"/>
      <c r="OYX1323" s="263"/>
      <c r="OYY1323" s="263"/>
      <c r="OYZ1323" s="263"/>
      <c r="OZA1323" s="263"/>
      <c r="OZB1323" s="263"/>
      <c r="OZC1323" s="263"/>
      <c r="OZD1323" s="263"/>
      <c r="OZE1323" s="263"/>
      <c r="OZF1323" s="263"/>
      <c r="OZG1323" s="263"/>
      <c r="OZH1323" s="263"/>
      <c r="OZI1323" s="263"/>
      <c r="OZJ1323" s="263"/>
      <c r="OZK1323" s="263"/>
      <c r="OZL1323" s="263"/>
      <c r="OZM1323" s="263"/>
      <c r="OZN1323" s="263"/>
      <c r="OZO1323" s="263"/>
      <c r="OZP1323" s="263"/>
      <c r="OZQ1323" s="263"/>
      <c r="OZR1323" s="263"/>
      <c r="OZS1323" s="263"/>
      <c r="OZT1323" s="263"/>
      <c r="OZU1323" s="263"/>
      <c r="OZV1323" s="263"/>
      <c r="OZW1323" s="263"/>
      <c r="OZX1323" s="263"/>
      <c r="OZY1323" s="263"/>
      <c r="OZZ1323" s="263"/>
      <c r="PAA1323" s="263"/>
      <c r="PAB1323" s="263"/>
      <c r="PAC1323" s="263"/>
      <c r="PAD1323" s="263"/>
      <c r="PAE1323" s="263"/>
      <c r="PAF1323" s="263"/>
      <c r="PAG1323" s="263"/>
      <c r="PAH1323" s="263"/>
      <c r="PAI1323" s="263"/>
      <c r="PAJ1323" s="263"/>
      <c r="PAK1323" s="263"/>
      <c r="PAL1323" s="263"/>
      <c r="PAM1323" s="263"/>
      <c r="PAN1323" s="263"/>
      <c r="PAO1323" s="263"/>
      <c r="PAP1323" s="263"/>
      <c r="PAQ1323" s="263"/>
      <c r="PAR1323" s="263"/>
      <c r="PAS1323" s="263"/>
      <c r="PAT1323" s="263"/>
      <c r="PAU1323" s="263"/>
      <c r="PAV1323" s="263"/>
      <c r="PAW1323" s="263"/>
      <c r="PAX1323" s="263"/>
      <c r="PAY1323" s="263"/>
      <c r="PAZ1323" s="263"/>
      <c r="PBA1323" s="263"/>
      <c r="PBB1323" s="263"/>
      <c r="PBC1323" s="263"/>
      <c r="PBD1323" s="263"/>
      <c r="PBE1323" s="263"/>
      <c r="PBF1323" s="263"/>
      <c r="PBG1323" s="263"/>
      <c r="PBH1323" s="263"/>
      <c r="PBI1323" s="263"/>
      <c r="PBJ1323" s="263"/>
      <c r="PBK1323" s="263"/>
      <c r="PBL1323" s="263"/>
      <c r="PBM1323" s="263"/>
      <c r="PBN1323" s="263"/>
      <c r="PBO1323" s="263"/>
      <c r="PBP1323" s="263"/>
      <c r="PBQ1323" s="263"/>
      <c r="PBR1323" s="263"/>
      <c r="PBS1323" s="263"/>
      <c r="PBT1323" s="263"/>
      <c r="PBU1323" s="263"/>
      <c r="PBV1323" s="263"/>
      <c r="PBW1323" s="263"/>
      <c r="PBX1323" s="263"/>
      <c r="PBY1323" s="263"/>
      <c r="PBZ1323" s="263"/>
      <c r="PCA1323" s="263"/>
      <c r="PCB1323" s="263"/>
      <c r="PCC1323" s="263"/>
      <c r="PCD1323" s="263"/>
      <c r="PCE1323" s="263"/>
      <c r="PCF1323" s="263"/>
      <c r="PCG1323" s="263"/>
      <c r="PCH1323" s="263"/>
      <c r="PCI1323" s="263"/>
      <c r="PCJ1323" s="263"/>
      <c r="PCK1323" s="263"/>
      <c r="PCL1323" s="263"/>
      <c r="PCM1323" s="263"/>
      <c r="PCN1323" s="263"/>
      <c r="PCO1323" s="263"/>
      <c r="PCP1323" s="263"/>
      <c r="PCQ1323" s="263"/>
      <c r="PCR1323" s="263"/>
      <c r="PCS1323" s="263"/>
      <c r="PCT1323" s="263"/>
      <c r="PCU1323" s="263"/>
      <c r="PCV1323" s="263"/>
      <c r="PCW1323" s="263"/>
      <c r="PCX1323" s="263"/>
      <c r="PCY1323" s="263"/>
      <c r="PCZ1323" s="263"/>
      <c r="PDA1323" s="263"/>
      <c r="PDB1323" s="263"/>
      <c r="PDC1323" s="263"/>
      <c r="PDD1323" s="263"/>
      <c r="PDE1323" s="263"/>
      <c r="PDF1323" s="263"/>
      <c r="PDG1323" s="263"/>
      <c r="PDH1323" s="263"/>
      <c r="PDI1323" s="263"/>
      <c r="PDJ1323" s="263"/>
      <c r="PDK1323" s="263"/>
      <c r="PDL1323" s="263"/>
      <c r="PDM1323" s="263"/>
      <c r="PDN1323" s="263"/>
      <c r="PDO1323" s="263"/>
      <c r="PDP1323" s="263"/>
      <c r="PDQ1323" s="263"/>
      <c r="PDR1323" s="263"/>
      <c r="PDS1323" s="263"/>
      <c r="PDT1323" s="263"/>
      <c r="PDU1323" s="263"/>
      <c r="PDV1323" s="263"/>
      <c r="PDW1323" s="263"/>
      <c r="PDX1323" s="263"/>
      <c r="PDY1323" s="263"/>
      <c r="PDZ1323" s="263"/>
      <c r="PEA1323" s="263"/>
      <c r="PEB1323" s="263"/>
      <c r="PEC1323" s="263"/>
      <c r="PED1323" s="263"/>
      <c r="PEE1323" s="263"/>
      <c r="PEF1323" s="263"/>
      <c r="PEG1323" s="263"/>
      <c r="PEH1323" s="263"/>
      <c r="PEI1323" s="263"/>
      <c r="PEJ1323" s="263"/>
      <c r="PEK1323" s="263"/>
      <c r="PEL1323" s="263"/>
      <c r="PEM1323" s="263"/>
      <c r="PEN1323" s="263"/>
      <c r="PEO1323" s="263"/>
      <c r="PEP1323" s="263"/>
      <c r="PEQ1323" s="263"/>
      <c r="PER1323" s="263"/>
      <c r="PES1323" s="263"/>
      <c r="PET1323" s="263"/>
      <c r="PEU1323" s="263"/>
      <c r="PEV1323" s="263"/>
      <c r="PEW1323" s="263"/>
      <c r="PEX1323" s="263"/>
      <c r="PEY1323" s="263"/>
      <c r="PEZ1323" s="263"/>
      <c r="PFA1323" s="263"/>
      <c r="PFB1323" s="263"/>
      <c r="PFC1323" s="263"/>
      <c r="PFD1323" s="263"/>
      <c r="PFE1323" s="263"/>
      <c r="PFF1323" s="263"/>
      <c r="PFG1323" s="263"/>
      <c r="PFH1323" s="263"/>
      <c r="PFI1323" s="263"/>
      <c r="PFJ1323" s="263"/>
      <c r="PFK1323" s="263"/>
      <c r="PFL1323" s="263"/>
      <c r="PFM1323" s="263"/>
      <c r="PFN1323" s="263"/>
      <c r="PFO1323" s="263"/>
      <c r="PFP1323" s="263"/>
      <c r="PFQ1323" s="263"/>
      <c r="PFR1323" s="263"/>
      <c r="PFS1323" s="263"/>
      <c r="PFT1323" s="263"/>
      <c r="PFU1323" s="263"/>
      <c r="PFV1323" s="263"/>
      <c r="PFW1323" s="263"/>
      <c r="PFX1323" s="263"/>
      <c r="PFY1323" s="263"/>
      <c r="PFZ1323" s="263"/>
      <c r="PGA1323" s="263"/>
      <c r="PGB1323" s="263"/>
      <c r="PGC1323" s="263"/>
      <c r="PGD1323" s="263"/>
      <c r="PGE1323" s="263"/>
      <c r="PGF1323" s="263"/>
      <c r="PGG1323" s="263"/>
      <c r="PGH1323" s="263"/>
      <c r="PGI1323" s="263"/>
      <c r="PGJ1323" s="263"/>
      <c r="PGK1323" s="263"/>
      <c r="PGL1323" s="263"/>
      <c r="PGM1323" s="263"/>
      <c r="PGN1323" s="263"/>
      <c r="PGO1323" s="263"/>
      <c r="PGP1323" s="263"/>
      <c r="PGQ1323" s="263"/>
      <c r="PGR1323" s="263"/>
      <c r="PGS1323" s="263"/>
      <c r="PGT1323" s="263"/>
      <c r="PGU1323" s="263"/>
      <c r="PGV1323" s="263"/>
      <c r="PGW1323" s="263"/>
      <c r="PGX1323" s="263"/>
      <c r="PGY1323" s="263"/>
      <c r="PGZ1323" s="263"/>
      <c r="PHA1323" s="263"/>
      <c r="PHB1323" s="263"/>
      <c r="PHC1323" s="263"/>
      <c r="PHD1323" s="263"/>
      <c r="PHE1323" s="263"/>
      <c r="PHF1323" s="263"/>
      <c r="PHG1323" s="263"/>
      <c r="PHH1323" s="263"/>
      <c r="PHI1323" s="263"/>
      <c r="PHJ1323" s="263"/>
      <c r="PHK1323" s="263"/>
      <c r="PHL1323" s="263"/>
      <c r="PHM1323" s="263"/>
      <c r="PHN1323" s="263"/>
      <c r="PHO1323" s="263"/>
      <c r="PHP1323" s="263"/>
      <c r="PHQ1323" s="263"/>
      <c r="PHR1323" s="263"/>
      <c r="PHS1323" s="263"/>
      <c r="PHT1323" s="263"/>
      <c r="PHU1323" s="263"/>
      <c r="PHV1323" s="263"/>
      <c r="PHW1323" s="263"/>
      <c r="PHX1323" s="263"/>
      <c r="PHY1323" s="263"/>
      <c r="PHZ1323" s="263"/>
      <c r="PIA1323" s="263"/>
      <c r="PIB1323" s="263"/>
      <c r="PIC1323" s="263"/>
      <c r="PID1323" s="263"/>
      <c r="PIE1323" s="263"/>
      <c r="PIF1323" s="263"/>
      <c r="PIG1323" s="263"/>
      <c r="PIH1323" s="263"/>
      <c r="PII1323" s="263"/>
      <c r="PIJ1323" s="263"/>
      <c r="PIK1323" s="263"/>
      <c r="PIL1323" s="263"/>
      <c r="PIM1323" s="263"/>
      <c r="PIN1323" s="263"/>
      <c r="PIO1323" s="263"/>
      <c r="PIP1323" s="263"/>
      <c r="PIQ1323" s="263"/>
      <c r="PIR1323" s="263"/>
      <c r="PIS1323" s="263"/>
      <c r="PIT1323" s="263"/>
      <c r="PIU1323" s="263"/>
      <c r="PIV1323" s="263"/>
      <c r="PIW1323" s="263"/>
      <c r="PIX1323" s="263"/>
      <c r="PIY1323" s="263"/>
      <c r="PIZ1323" s="263"/>
      <c r="PJA1323" s="263"/>
      <c r="PJB1323" s="263"/>
      <c r="PJC1323" s="263"/>
      <c r="PJD1323" s="263"/>
      <c r="PJE1323" s="263"/>
      <c r="PJF1323" s="263"/>
      <c r="PJG1323" s="263"/>
      <c r="PJH1323" s="263"/>
      <c r="PJI1323" s="263"/>
      <c r="PJJ1323" s="263"/>
      <c r="PJK1323" s="263"/>
      <c r="PJL1323" s="263"/>
      <c r="PJM1323" s="263"/>
      <c r="PJN1323" s="263"/>
      <c r="PJO1323" s="263"/>
      <c r="PJP1323" s="263"/>
      <c r="PJQ1323" s="263"/>
      <c r="PJR1323" s="263"/>
      <c r="PJS1323" s="263"/>
      <c r="PJT1323" s="263"/>
      <c r="PJU1323" s="263"/>
      <c r="PJV1323" s="263"/>
      <c r="PJW1323" s="263"/>
      <c r="PJX1323" s="263"/>
      <c r="PJY1323" s="263"/>
      <c r="PJZ1323" s="263"/>
      <c r="PKA1323" s="263"/>
      <c r="PKB1323" s="263"/>
      <c r="PKC1323" s="263"/>
      <c r="PKD1323" s="263"/>
      <c r="PKE1323" s="263"/>
      <c r="PKF1323" s="263"/>
      <c r="PKG1323" s="263"/>
      <c r="PKH1323" s="263"/>
      <c r="PKI1323" s="263"/>
      <c r="PKJ1323" s="263"/>
      <c r="PKK1323" s="263"/>
      <c r="PKL1323" s="263"/>
      <c r="PKM1323" s="263"/>
      <c r="PKN1323" s="263"/>
      <c r="PKO1323" s="263"/>
      <c r="PKP1323" s="263"/>
      <c r="PKQ1323" s="263"/>
      <c r="PKR1323" s="263"/>
      <c r="PKS1323" s="263"/>
      <c r="PKT1323" s="263"/>
      <c r="PKU1323" s="263"/>
      <c r="PKV1323" s="263"/>
      <c r="PKW1323" s="263"/>
      <c r="PKX1323" s="263"/>
      <c r="PKY1323" s="263"/>
      <c r="PKZ1323" s="263"/>
      <c r="PLA1323" s="263"/>
      <c r="PLB1323" s="263"/>
      <c r="PLC1323" s="263"/>
      <c r="PLD1323" s="263"/>
      <c r="PLE1323" s="263"/>
      <c r="PLF1323" s="263"/>
      <c r="PLG1323" s="263"/>
      <c r="PLH1323" s="263"/>
      <c r="PLI1323" s="263"/>
      <c r="PLJ1323" s="263"/>
      <c r="PLK1323" s="263"/>
      <c r="PLL1323" s="263"/>
      <c r="PLM1323" s="263"/>
      <c r="PLN1323" s="263"/>
      <c r="PLO1323" s="263"/>
      <c r="PLP1323" s="263"/>
      <c r="PLQ1323" s="263"/>
      <c r="PLR1323" s="263"/>
      <c r="PLS1323" s="263"/>
      <c r="PLT1323" s="263"/>
      <c r="PLU1323" s="263"/>
      <c r="PLV1323" s="263"/>
      <c r="PLW1323" s="263"/>
      <c r="PLX1323" s="263"/>
      <c r="PLY1323" s="263"/>
      <c r="PLZ1323" s="263"/>
      <c r="PMA1323" s="263"/>
      <c r="PMB1323" s="263"/>
      <c r="PMC1323" s="263"/>
      <c r="PMD1323" s="263"/>
      <c r="PME1323" s="263"/>
      <c r="PMF1323" s="263"/>
      <c r="PMG1323" s="263"/>
      <c r="PMH1323" s="263"/>
      <c r="PMI1323" s="263"/>
      <c r="PMJ1323" s="263"/>
      <c r="PMK1323" s="263"/>
      <c r="PML1323" s="263"/>
      <c r="PMM1323" s="263"/>
      <c r="PMN1323" s="263"/>
      <c r="PMO1323" s="263"/>
      <c r="PMP1323" s="263"/>
      <c r="PMQ1323" s="263"/>
      <c r="PMR1323" s="263"/>
      <c r="PMS1323" s="263"/>
      <c r="PMT1323" s="263"/>
      <c r="PMU1323" s="263"/>
      <c r="PMV1323" s="263"/>
      <c r="PMW1323" s="263"/>
      <c r="PMX1323" s="263"/>
      <c r="PMY1323" s="263"/>
      <c r="PMZ1323" s="263"/>
      <c r="PNA1323" s="263"/>
      <c r="PNB1323" s="263"/>
      <c r="PNC1323" s="263"/>
      <c r="PND1323" s="263"/>
      <c r="PNE1323" s="263"/>
      <c r="PNF1323" s="263"/>
      <c r="PNG1323" s="263"/>
      <c r="PNH1323" s="263"/>
      <c r="PNI1323" s="263"/>
      <c r="PNJ1323" s="263"/>
      <c r="PNK1323" s="263"/>
      <c r="PNL1323" s="263"/>
      <c r="PNM1323" s="263"/>
      <c r="PNN1323" s="263"/>
      <c r="PNO1323" s="263"/>
      <c r="PNP1323" s="263"/>
      <c r="PNQ1323" s="263"/>
      <c r="PNR1323" s="263"/>
      <c r="PNS1323" s="263"/>
      <c r="PNT1323" s="263"/>
      <c r="PNU1323" s="263"/>
      <c r="PNV1323" s="263"/>
      <c r="PNW1323" s="263"/>
      <c r="PNX1323" s="263"/>
      <c r="PNY1323" s="263"/>
      <c r="PNZ1323" s="263"/>
      <c r="POA1323" s="263"/>
      <c r="POB1323" s="263"/>
      <c r="POC1323" s="263"/>
      <c r="POD1323" s="263"/>
      <c r="POE1323" s="263"/>
      <c r="POF1323" s="263"/>
      <c r="POG1323" s="263"/>
      <c r="POH1323" s="263"/>
      <c r="POI1323" s="263"/>
      <c r="POJ1323" s="263"/>
      <c r="POK1323" s="263"/>
      <c r="POL1323" s="263"/>
      <c r="POM1323" s="263"/>
      <c r="PON1323" s="263"/>
      <c r="POO1323" s="263"/>
      <c r="POP1323" s="263"/>
      <c r="POQ1323" s="263"/>
      <c r="POR1323" s="263"/>
      <c r="POS1323" s="263"/>
      <c r="POT1323" s="263"/>
      <c r="POU1323" s="263"/>
      <c r="POV1323" s="263"/>
      <c r="POW1323" s="263"/>
      <c r="POX1323" s="263"/>
      <c r="POY1323" s="263"/>
      <c r="POZ1323" s="263"/>
      <c r="PPA1323" s="263"/>
      <c r="PPB1323" s="263"/>
      <c r="PPC1323" s="263"/>
      <c r="PPD1323" s="263"/>
      <c r="PPE1323" s="263"/>
      <c r="PPF1323" s="263"/>
      <c r="PPG1323" s="263"/>
      <c r="PPH1323" s="263"/>
      <c r="PPI1323" s="263"/>
      <c r="PPJ1323" s="263"/>
      <c r="PPK1323" s="263"/>
      <c r="PPL1323" s="263"/>
      <c r="PPM1323" s="263"/>
      <c r="PPN1323" s="263"/>
      <c r="PPO1323" s="263"/>
      <c r="PPP1323" s="263"/>
      <c r="PPQ1323" s="263"/>
      <c r="PPR1323" s="263"/>
      <c r="PPS1323" s="263"/>
      <c r="PPT1323" s="263"/>
      <c r="PPU1323" s="263"/>
      <c r="PPV1323" s="263"/>
      <c r="PPW1323" s="263"/>
      <c r="PPX1323" s="263"/>
      <c r="PPY1323" s="263"/>
      <c r="PPZ1323" s="263"/>
      <c r="PQA1323" s="263"/>
      <c r="PQB1323" s="263"/>
      <c r="PQC1323" s="263"/>
      <c r="PQD1323" s="263"/>
      <c r="PQE1323" s="263"/>
      <c r="PQF1323" s="263"/>
      <c r="PQG1323" s="263"/>
      <c r="PQH1323" s="263"/>
      <c r="PQI1323" s="263"/>
      <c r="PQJ1323" s="263"/>
      <c r="PQK1323" s="263"/>
      <c r="PQL1323" s="263"/>
      <c r="PQM1323" s="263"/>
      <c r="PQN1323" s="263"/>
      <c r="PQO1323" s="263"/>
      <c r="PQP1323" s="263"/>
      <c r="PQQ1323" s="263"/>
      <c r="PQR1323" s="263"/>
      <c r="PQS1323" s="263"/>
      <c r="PQT1323" s="263"/>
      <c r="PQU1323" s="263"/>
      <c r="PQV1323" s="263"/>
      <c r="PQW1323" s="263"/>
      <c r="PQX1323" s="263"/>
      <c r="PQY1323" s="263"/>
      <c r="PQZ1323" s="263"/>
      <c r="PRA1323" s="263"/>
      <c r="PRB1323" s="263"/>
      <c r="PRC1323" s="263"/>
      <c r="PRD1323" s="263"/>
      <c r="PRE1323" s="263"/>
      <c r="PRF1323" s="263"/>
      <c r="PRG1323" s="263"/>
      <c r="PRH1323" s="263"/>
      <c r="PRI1323" s="263"/>
      <c r="PRJ1323" s="263"/>
      <c r="PRK1323" s="263"/>
      <c r="PRL1323" s="263"/>
      <c r="PRM1323" s="263"/>
      <c r="PRN1323" s="263"/>
      <c r="PRO1323" s="263"/>
      <c r="PRP1323" s="263"/>
      <c r="PRQ1323" s="263"/>
      <c r="PRR1323" s="263"/>
      <c r="PRS1323" s="263"/>
      <c r="PRT1323" s="263"/>
      <c r="PRU1323" s="263"/>
      <c r="PRV1323" s="263"/>
      <c r="PRW1323" s="263"/>
      <c r="PRX1323" s="263"/>
      <c r="PRY1323" s="263"/>
      <c r="PRZ1323" s="263"/>
      <c r="PSA1323" s="263"/>
      <c r="PSB1323" s="263"/>
      <c r="PSC1323" s="263"/>
      <c r="PSD1323" s="263"/>
      <c r="PSE1323" s="263"/>
      <c r="PSF1323" s="263"/>
      <c r="PSG1323" s="263"/>
      <c r="PSH1323" s="263"/>
      <c r="PSI1323" s="263"/>
      <c r="PSJ1323" s="263"/>
      <c r="PSK1323" s="263"/>
      <c r="PSL1323" s="263"/>
      <c r="PSM1323" s="263"/>
      <c r="PSN1323" s="263"/>
      <c r="PSO1323" s="263"/>
      <c r="PSP1323" s="263"/>
      <c r="PSQ1323" s="263"/>
      <c r="PSR1323" s="263"/>
      <c r="PSS1323" s="263"/>
      <c r="PST1323" s="263"/>
      <c r="PSU1323" s="263"/>
      <c r="PSV1323" s="263"/>
      <c r="PSW1323" s="263"/>
      <c r="PSX1323" s="263"/>
      <c r="PSY1323" s="263"/>
      <c r="PSZ1323" s="263"/>
      <c r="PTA1323" s="263"/>
      <c r="PTB1323" s="263"/>
      <c r="PTC1323" s="263"/>
      <c r="PTD1323" s="263"/>
      <c r="PTE1323" s="263"/>
      <c r="PTF1323" s="263"/>
      <c r="PTG1323" s="263"/>
      <c r="PTH1323" s="263"/>
      <c r="PTI1323" s="263"/>
      <c r="PTJ1323" s="263"/>
      <c r="PTK1323" s="263"/>
      <c r="PTL1323" s="263"/>
      <c r="PTM1323" s="263"/>
      <c r="PTN1323" s="263"/>
      <c r="PTO1323" s="263"/>
      <c r="PTP1323" s="263"/>
      <c r="PTQ1323" s="263"/>
      <c r="PTR1323" s="263"/>
      <c r="PTS1323" s="263"/>
      <c r="PTT1323" s="263"/>
      <c r="PTU1323" s="263"/>
      <c r="PTV1323" s="263"/>
      <c r="PTW1323" s="263"/>
      <c r="PTX1323" s="263"/>
      <c r="PTY1323" s="263"/>
      <c r="PTZ1323" s="263"/>
      <c r="PUA1323" s="263"/>
      <c r="PUB1323" s="263"/>
      <c r="PUC1323" s="263"/>
      <c r="PUD1323" s="263"/>
      <c r="PUE1323" s="263"/>
      <c r="PUF1323" s="263"/>
      <c r="PUG1323" s="263"/>
      <c r="PUH1323" s="263"/>
      <c r="PUI1323" s="263"/>
      <c r="PUJ1323" s="263"/>
      <c r="PUK1323" s="263"/>
      <c r="PUL1323" s="263"/>
      <c r="PUM1323" s="263"/>
      <c r="PUN1323" s="263"/>
      <c r="PUO1323" s="263"/>
      <c r="PUP1323" s="263"/>
      <c r="PUQ1323" s="263"/>
      <c r="PUR1323" s="263"/>
      <c r="PUS1323" s="263"/>
      <c r="PUT1323" s="263"/>
      <c r="PUU1323" s="263"/>
      <c r="PUV1323" s="263"/>
      <c r="PUW1323" s="263"/>
      <c r="PUX1323" s="263"/>
      <c r="PUY1323" s="263"/>
      <c r="PUZ1323" s="263"/>
      <c r="PVA1323" s="263"/>
      <c r="PVB1323" s="263"/>
      <c r="PVC1323" s="263"/>
      <c r="PVD1323" s="263"/>
      <c r="PVE1323" s="263"/>
      <c r="PVF1323" s="263"/>
      <c r="PVG1323" s="263"/>
      <c r="PVH1323" s="263"/>
      <c r="PVI1323" s="263"/>
      <c r="PVJ1323" s="263"/>
      <c r="PVK1323" s="263"/>
      <c r="PVL1323" s="263"/>
      <c r="PVM1323" s="263"/>
      <c r="PVN1323" s="263"/>
      <c r="PVO1323" s="263"/>
      <c r="PVP1323" s="263"/>
      <c r="PVQ1323" s="263"/>
      <c r="PVR1323" s="263"/>
      <c r="PVS1323" s="263"/>
      <c r="PVT1323" s="263"/>
      <c r="PVU1323" s="263"/>
      <c r="PVV1323" s="263"/>
      <c r="PVW1323" s="263"/>
      <c r="PVX1323" s="263"/>
      <c r="PVY1323" s="263"/>
      <c r="PVZ1323" s="263"/>
      <c r="PWA1323" s="263"/>
      <c r="PWB1323" s="263"/>
      <c r="PWC1323" s="263"/>
      <c r="PWD1323" s="263"/>
      <c r="PWE1323" s="263"/>
      <c r="PWF1323" s="263"/>
      <c r="PWG1323" s="263"/>
      <c r="PWH1323" s="263"/>
      <c r="PWI1323" s="263"/>
      <c r="PWJ1323" s="263"/>
      <c r="PWK1323" s="263"/>
      <c r="PWL1323" s="263"/>
      <c r="PWM1323" s="263"/>
      <c r="PWN1323" s="263"/>
      <c r="PWO1323" s="263"/>
      <c r="PWP1323" s="263"/>
      <c r="PWQ1323" s="263"/>
      <c r="PWR1323" s="263"/>
      <c r="PWS1323" s="263"/>
      <c r="PWT1323" s="263"/>
      <c r="PWU1323" s="263"/>
      <c r="PWV1323" s="263"/>
      <c r="PWW1323" s="263"/>
      <c r="PWX1323" s="263"/>
      <c r="PWY1323" s="263"/>
      <c r="PWZ1323" s="263"/>
      <c r="PXA1323" s="263"/>
      <c r="PXB1323" s="263"/>
      <c r="PXC1323" s="263"/>
      <c r="PXD1323" s="263"/>
      <c r="PXE1323" s="263"/>
      <c r="PXF1323" s="263"/>
      <c r="PXG1323" s="263"/>
      <c r="PXH1323" s="263"/>
      <c r="PXI1323" s="263"/>
      <c r="PXJ1323" s="263"/>
      <c r="PXK1323" s="263"/>
      <c r="PXL1323" s="263"/>
      <c r="PXM1323" s="263"/>
      <c r="PXN1323" s="263"/>
      <c r="PXO1323" s="263"/>
      <c r="PXP1323" s="263"/>
      <c r="PXQ1323" s="263"/>
      <c r="PXR1323" s="263"/>
      <c r="PXS1323" s="263"/>
      <c r="PXT1323" s="263"/>
      <c r="PXU1323" s="263"/>
      <c r="PXV1323" s="263"/>
      <c r="PXW1323" s="263"/>
      <c r="PXX1323" s="263"/>
      <c r="PXY1323" s="263"/>
      <c r="PXZ1323" s="263"/>
      <c r="PYA1323" s="263"/>
      <c r="PYB1323" s="263"/>
      <c r="PYC1323" s="263"/>
      <c r="PYD1323" s="263"/>
      <c r="PYE1323" s="263"/>
      <c r="PYF1323" s="263"/>
      <c r="PYG1323" s="263"/>
      <c r="PYH1323" s="263"/>
      <c r="PYI1323" s="263"/>
      <c r="PYJ1323" s="263"/>
      <c r="PYK1323" s="263"/>
      <c r="PYL1323" s="263"/>
      <c r="PYM1323" s="263"/>
      <c r="PYN1323" s="263"/>
      <c r="PYO1323" s="263"/>
      <c r="PYP1323" s="263"/>
      <c r="PYQ1323" s="263"/>
      <c r="PYR1323" s="263"/>
      <c r="PYS1323" s="263"/>
      <c r="PYT1323" s="263"/>
      <c r="PYU1323" s="263"/>
      <c r="PYV1323" s="263"/>
      <c r="PYW1323" s="263"/>
      <c r="PYX1323" s="263"/>
      <c r="PYY1323" s="263"/>
      <c r="PYZ1323" s="263"/>
      <c r="PZA1323" s="263"/>
      <c r="PZB1323" s="263"/>
      <c r="PZC1323" s="263"/>
      <c r="PZD1323" s="263"/>
      <c r="PZE1323" s="263"/>
      <c r="PZF1323" s="263"/>
      <c r="PZG1323" s="263"/>
      <c r="PZH1323" s="263"/>
      <c r="PZI1323" s="263"/>
      <c r="PZJ1323" s="263"/>
      <c r="PZK1323" s="263"/>
      <c r="PZL1323" s="263"/>
      <c r="PZM1323" s="263"/>
      <c r="PZN1323" s="263"/>
      <c r="PZO1323" s="263"/>
      <c r="PZP1323" s="263"/>
      <c r="PZQ1323" s="263"/>
      <c r="PZR1323" s="263"/>
      <c r="PZS1323" s="263"/>
      <c r="PZT1323" s="263"/>
      <c r="PZU1323" s="263"/>
      <c r="PZV1323" s="263"/>
      <c r="PZW1323" s="263"/>
      <c r="PZX1323" s="263"/>
      <c r="PZY1323" s="263"/>
      <c r="PZZ1323" s="263"/>
      <c r="QAA1323" s="263"/>
      <c r="QAB1323" s="263"/>
      <c r="QAC1323" s="263"/>
      <c r="QAD1323" s="263"/>
      <c r="QAE1323" s="263"/>
      <c r="QAF1323" s="263"/>
      <c r="QAG1323" s="263"/>
      <c r="QAH1323" s="263"/>
      <c r="QAI1323" s="263"/>
      <c r="QAJ1323" s="263"/>
      <c r="QAK1323" s="263"/>
      <c r="QAL1323" s="263"/>
      <c r="QAM1323" s="263"/>
      <c r="QAN1323" s="263"/>
      <c r="QAO1323" s="263"/>
      <c r="QAP1323" s="263"/>
      <c r="QAQ1323" s="263"/>
      <c r="QAR1323" s="263"/>
      <c r="QAS1323" s="263"/>
      <c r="QAT1323" s="263"/>
      <c r="QAU1323" s="263"/>
      <c r="QAV1323" s="263"/>
      <c r="QAW1323" s="263"/>
      <c r="QAX1323" s="263"/>
      <c r="QAY1323" s="263"/>
      <c r="QAZ1323" s="263"/>
      <c r="QBA1323" s="263"/>
      <c r="QBB1323" s="263"/>
      <c r="QBC1323" s="263"/>
      <c r="QBD1323" s="263"/>
      <c r="QBE1323" s="263"/>
      <c r="QBF1323" s="263"/>
      <c r="QBG1323" s="263"/>
      <c r="QBH1323" s="263"/>
      <c r="QBI1323" s="263"/>
      <c r="QBJ1323" s="263"/>
      <c r="QBK1323" s="263"/>
      <c r="QBL1323" s="263"/>
      <c r="QBM1323" s="263"/>
      <c r="QBN1323" s="263"/>
      <c r="QBO1323" s="263"/>
      <c r="QBP1323" s="263"/>
      <c r="QBQ1323" s="263"/>
      <c r="QBR1323" s="263"/>
      <c r="QBS1323" s="263"/>
      <c r="QBT1323" s="263"/>
      <c r="QBU1323" s="263"/>
      <c r="QBV1323" s="263"/>
      <c r="QBW1323" s="263"/>
      <c r="QBX1323" s="263"/>
      <c r="QBY1323" s="263"/>
      <c r="QBZ1323" s="263"/>
      <c r="QCA1323" s="263"/>
      <c r="QCB1323" s="263"/>
      <c r="QCC1323" s="263"/>
      <c r="QCD1323" s="263"/>
      <c r="QCE1323" s="263"/>
      <c r="QCF1323" s="263"/>
      <c r="QCG1323" s="263"/>
      <c r="QCH1323" s="263"/>
      <c r="QCI1323" s="263"/>
      <c r="QCJ1323" s="263"/>
      <c r="QCK1323" s="263"/>
      <c r="QCL1323" s="263"/>
      <c r="QCM1323" s="263"/>
      <c r="QCN1323" s="263"/>
      <c r="QCO1323" s="263"/>
      <c r="QCP1323" s="263"/>
      <c r="QCQ1323" s="263"/>
      <c r="QCR1323" s="263"/>
      <c r="QCS1323" s="263"/>
      <c r="QCT1323" s="263"/>
      <c r="QCU1323" s="263"/>
      <c r="QCV1323" s="263"/>
      <c r="QCW1323" s="263"/>
      <c r="QCX1323" s="263"/>
      <c r="QCY1323" s="263"/>
      <c r="QCZ1323" s="263"/>
      <c r="QDA1323" s="263"/>
      <c r="QDB1323" s="263"/>
      <c r="QDC1323" s="263"/>
      <c r="QDD1323" s="263"/>
      <c r="QDE1323" s="263"/>
      <c r="QDF1323" s="263"/>
      <c r="QDG1323" s="263"/>
      <c r="QDH1323" s="263"/>
      <c r="QDI1323" s="263"/>
      <c r="QDJ1323" s="263"/>
      <c r="QDK1323" s="263"/>
      <c r="QDL1323" s="263"/>
      <c r="QDM1323" s="263"/>
      <c r="QDN1323" s="263"/>
      <c r="QDO1323" s="263"/>
      <c r="QDP1323" s="263"/>
      <c r="QDQ1323" s="263"/>
      <c r="QDR1323" s="263"/>
      <c r="QDS1323" s="263"/>
      <c r="QDT1323" s="263"/>
      <c r="QDU1323" s="263"/>
      <c r="QDV1323" s="263"/>
      <c r="QDW1323" s="263"/>
      <c r="QDX1323" s="263"/>
      <c r="QDY1323" s="263"/>
      <c r="QDZ1323" s="263"/>
      <c r="QEA1323" s="263"/>
      <c r="QEB1323" s="263"/>
      <c r="QEC1323" s="263"/>
      <c r="QED1323" s="263"/>
      <c r="QEE1323" s="263"/>
      <c r="QEF1323" s="263"/>
      <c r="QEG1323" s="263"/>
      <c r="QEH1323" s="263"/>
      <c r="QEI1323" s="263"/>
      <c r="QEJ1323" s="263"/>
      <c r="QEK1323" s="263"/>
      <c r="QEL1323" s="263"/>
      <c r="QEM1323" s="263"/>
      <c r="QEN1323" s="263"/>
      <c r="QEO1323" s="263"/>
      <c r="QEP1323" s="263"/>
      <c r="QEQ1323" s="263"/>
      <c r="QER1323" s="263"/>
      <c r="QES1323" s="263"/>
      <c r="QET1323" s="263"/>
      <c r="QEU1323" s="263"/>
      <c r="QEV1323" s="263"/>
      <c r="QEW1323" s="263"/>
      <c r="QEX1323" s="263"/>
      <c r="QEY1323" s="263"/>
      <c r="QEZ1323" s="263"/>
      <c r="QFA1323" s="263"/>
      <c r="QFB1323" s="263"/>
      <c r="QFC1323" s="263"/>
      <c r="QFD1323" s="263"/>
      <c r="QFE1323" s="263"/>
      <c r="QFF1323" s="263"/>
      <c r="QFG1323" s="263"/>
      <c r="QFH1323" s="263"/>
      <c r="QFI1323" s="263"/>
      <c r="QFJ1323" s="263"/>
      <c r="QFK1323" s="263"/>
      <c r="QFL1323" s="263"/>
      <c r="QFM1323" s="263"/>
      <c r="QFN1323" s="263"/>
      <c r="QFO1323" s="263"/>
      <c r="QFP1323" s="263"/>
      <c r="QFQ1323" s="263"/>
      <c r="QFR1323" s="263"/>
      <c r="QFS1323" s="263"/>
      <c r="QFT1323" s="263"/>
      <c r="QFU1323" s="263"/>
      <c r="QFV1323" s="263"/>
      <c r="QFW1323" s="263"/>
      <c r="QFX1323" s="263"/>
      <c r="QFY1323" s="263"/>
      <c r="QFZ1323" s="263"/>
      <c r="QGA1323" s="263"/>
      <c r="QGB1323" s="263"/>
      <c r="QGC1323" s="263"/>
      <c r="QGD1323" s="263"/>
      <c r="QGE1323" s="263"/>
      <c r="QGF1323" s="263"/>
      <c r="QGG1323" s="263"/>
      <c r="QGH1323" s="263"/>
      <c r="QGI1323" s="263"/>
      <c r="QGJ1323" s="263"/>
      <c r="QGK1323" s="263"/>
      <c r="QGL1323" s="263"/>
      <c r="QGM1323" s="263"/>
      <c r="QGN1323" s="263"/>
      <c r="QGO1323" s="263"/>
      <c r="QGP1323" s="263"/>
      <c r="QGQ1323" s="263"/>
      <c r="QGR1323" s="263"/>
      <c r="QGS1323" s="263"/>
      <c r="QGT1323" s="263"/>
      <c r="QGU1323" s="263"/>
      <c r="QGV1323" s="263"/>
      <c r="QGW1323" s="263"/>
      <c r="QGX1323" s="263"/>
      <c r="QGY1323" s="263"/>
      <c r="QGZ1323" s="263"/>
      <c r="QHA1323" s="263"/>
      <c r="QHB1323" s="263"/>
      <c r="QHC1323" s="263"/>
      <c r="QHD1323" s="263"/>
      <c r="QHE1323" s="263"/>
      <c r="QHF1323" s="263"/>
      <c r="QHG1323" s="263"/>
      <c r="QHH1323" s="263"/>
      <c r="QHI1323" s="263"/>
      <c r="QHJ1323" s="263"/>
      <c r="QHK1323" s="263"/>
      <c r="QHL1323" s="263"/>
      <c r="QHM1323" s="263"/>
      <c r="QHN1323" s="263"/>
      <c r="QHO1323" s="263"/>
      <c r="QHP1323" s="263"/>
      <c r="QHQ1323" s="263"/>
      <c r="QHR1323" s="263"/>
      <c r="QHS1323" s="263"/>
      <c r="QHT1323" s="263"/>
      <c r="QHU1323" s="263"/>
      <c r="QHV1323" s="263"/>
      <c r="QHW1323" s="263"/>
      <c r="QHX1323" s="263"/>
      <c r="QHY1323" s="263"/>
      <c r="QHZ1323" s="263"/>
      <c r="QIA1323" s="263"/>
      <c r="QIB1323" s="263"/>
      <c r="QIC1323" s="263"/>
      <c r="QID1323" s="263"/>
      <c r="QIE1323" s="263"/>
      <c r="QIF1323" s="263"/>
      <c r="QIG1323" s="263"/>
      <c r="QIH1323" s="263"/>
      <c r="QII1323" s="263"/>
      <c r="QIJ1323" s="263"/>
      <c r="QIK1323" s="263"/>
      <c r="QIL1323" s="263"/>
      <c r="QIM1323" s="263"/>
      <c r="QIN1323" s="263"/>
      <c r="QIO1323" s="263"/>
      <c r="QIP1323" s="263"/>
      <c r="QIQ1323" s="263"/>
      <c r="QIR1323" s="263"/>
      <c r="QIS1323" s="263"/>
      <c r="QIT1323" s="263"/>
      <c r="QIU1323" s="263"/>
      <c r="QIV1323" s="263"/>
      <c r="QIW1323" s="263"/>
      <c r="QIX1323" s="263"/>
      <c r="QIY1323" s="263"/>
      <c r="QIZ1323" s="263"/>
      <c r="QJA1323" s="263"/>
      <c r="QJB1323" s="263"/>
      <c r="QJC1323" s="263"/>
      <c r="QJD1323" s="263"/>
      <c r="QJE1323" s="263"/>
      <c r="QJF1323" s="263"/>
      <c r="QJG1323" s="263"/>
      <c r="QJH1323" s="263"/>
      <c r="QJI1323" s="263"/>
      <c r="QJJ1323" s="263"/>
      <c r="QJK1323" s="263"/>
      <c r="QJL1323" s="263"/>
      <c r="QJM1323" s="263"/>
      <c r="QJN1323" s="263"/>
      <c r="QJO1323" s="263"/>
      <c r="QJP1323" s="263"/>
      <c r="QJQ1323" s="263"/>
      <c r="QJR1323" s="263"/>
      <c r="QJS1323" s="263"/>
      <c r="QJT1323" s="263"/>
      <c r="QJU1323" s="263"/>
      <c r="QJV1323" s="263"/>
      <c r="QJW1323" s="263"/>
      <c r="QJX1323" s="263"/>
      <c r="QJY1323" s="263"/>
      <c r="QJZ1323" s="263"/>
      <c r="QKA1323" s="263"/>
      <c r="QKB1323" s="263"/>
      <c r="QKC1323" s="263"/>
      <c r="QKD1323" s="263"/>
      <c r="QKE1323" s="263"/>
      <c r="QKF1323" s="263"/>
      <c r="QKG1323" s="263"/>
      <c r="QKH1323" s="263"/>
      <c r="QKI1323" s="263"/>
      <c r="QKJ1323" s="263"/>
      <c r="QKK1323" s="263"/>
      <c r="QKL1323" s="263"/>
      <c r="QKM1323" s="263"/>
      <c r="QKN1323" s="263"/>
      <c r="QKO1323" s="263"/>
      <c r="QKP1323" s="263"/>
      <c r="QKQ1323" s="263"/>
      <c r="QKR1323" s="263"/>
      <c r="QKS1323" s="263"/>
      <c r="QKT1323" s="263"/>
      <c r="QKU1323" s="263"/>
      <c r="QKV1323" s="263"/>
      <c r="QKW1323" s="263"/>
      <c r="QKX1323" s="263"/>
      <c r="QKY1323" s="263"/>
      <c r="QKZ1323" s="263"/>
      <c r="QLA1323" s="263"/>
      <c r="QLB1323" s="263"/>
      <c r="QLC1323" s="263"/>
      <c r="QLD1323" s="263"/>
      <c r="QLE1323" s="263"/>
      <c r="QLF1323" s="263"/>
      <c r="QLG1323" s="263"/>
      <c r="QLH1323" s="263"/>
      <c r="QLI1323" s="263"/>
      <c r="QLJ1323" s="263"/>
      <c r="QLK1323" s="263"/>
      <c r="QLL1323" s="263"/>
      <c r="QLM1323" s="263"/>
      <c r="QLN1323" s="263"/>
      <c r="QLO1323" s="263"/>
      <c r="QLP1323" s="263"/>
      <c r="QLQ1323" s="263"/>
      <c r="QLR1323" s="263"/>
      <c r="QLS1323" s="263"/>
      <c r="QLT1323" s="263"/>
      <c r="QLU1323" s="263"/>
      <c r="QLV1323" s="263"/>
      <c r="QLW1323" s="263"/>
      <c r="QLX1323" s="263"/>
      <c r="QLY1323" s="263"/>
      <c r="QLZ1323" s="263"/>
      <c r="QMA1323" s="263"/>
      <c r="QMB1323" s="263"/>
      <c r="QMC1323" s="263"/>
      <c r="QMD1323" s="263"/>
      <c r="QME1323" s="263"/>
      <c r="QMF1323" s="263"/>
      <c r="QMG1323" s="263"/>
      <c r="QMH1323" s="263"/>
      <c r="QMI1323" s="263"/>
      <c r="QMJ1323" s="263"/>
      <c r="QMK1323" s="263"/>
      <c r="QML1323" s="263"/>
      <c r="QMM1323" s="263"/>
      <c r="QMN1323" s="263"/>
      <c r="QMO1323" s="263"/>
      <c r="QMP1323" s="263"/>
      <c r="QMQ1323" s="263"/>
      <c r="QMR1323" s="263"/>
      <c r="QMS1323" s="263"/>
      <c r="QMT1323" s="263"/>
      <c r="QMU1323" s="263"/>
      <c r="QMV1323" s="263"/>
      <c r="QMW1323" s="263"/>
      <c r="QMX1323" s="263"/>
      <c r="QMY1323" s="263"/>
      <c r="QMZ1323" s="263"/>
      <c r="QNA1323" s="263"/>
      <c r="QNB1323" s="263"/>
      <c r="QNC1323" s="263"/>
      <c r="QND1323" s="263"/>
      <c r="QNE1323" s="263"/>
      <c r="QNF1323" s="263"/>
      <c r="QNG1323" s="263"/>
      <c r="QNH1323" s="263"/>
      <c r="QNI1323" s="263"/>
      <c r="QNJ1323" s="263"/>
      <c r="QNK1323" s="263"/>
      <c r="QNL1323" s="263"/>
      <c r="QNM1323" s="263"/>
      <c r="QNN1323" s="263"/>
      <c r="QNO1323" s="263"/>
      <c r="QNP1323" s="263"/>
      <c r="QNQ1323" s="263"/>
      <c r="QNR1323" s="263"/>
      <c r="QNS1323" s="263"/>
      <c r="QNT1323" s="263"/>
      <c r="QNU1323" s="263"/>
      <c r="QNV1323" s="263"/>
      <c r="QNW1323" s="263"/>
      <c r="QNX1323" s="263"/>
      <c r="QNY1323" s="263"/>
      <c r="QNZ1323" s="263"/>
      <c r="QOA1323" s="263"/>
      <c r="QOB1323" s="263"/>
      <c r="QOC1323" s="263"/>
      <c r="QOD1323" s="263"/>
      <c r="QOE1323" s="263"/>
      <c r="QOF1323" s="263"/>
      <c r="QOG1323" s="263"/>
      <c r="QOH1323" s="263"/>
      <c r="QOI1323" s="263"/>
      <c r="QOJ1323" s="263"/>
      <c r="QOK1323" s="263"/>
      <c r="QOL1323" s="263"/>
      <c r="QOM1323" s="263"/>
      <c r="QON1323" s="263"/>
      <c r="QOO1323" s="263"/>
      <c r="QOP1323" s="263"/>
      <c r="QOQ1323" s="263"/>
      <c r="QOR1323" s="263"/>
      <c r="QOS1323" s="263"/>
      <c r="QOT1323" s="263"/>
      <c r="QOU1323" s="263"/>
      <c r="QOV1323" s="263"/>
      <c r="QOW1323" s="263"/>
      <c r="QOX1323" s="263"/>
      <c r="QOY1323" s="263"/>
      <c r="QOZ1323" s="263"/>
      <c r="QPA1323" s="263"/>
      <c r="QPB1323" s="263"/>
      <c r="QPC1323" s="263"/>
      <c r="QPD1323" s="263"/>
      <c r="QPE1323" s="263"/>
      <c r="QPF1323" s="263"/>
      <c r="QPG1323" s="263"/>
      <c r="QPH1323" s="263"/>
      <c r="QPI1323" s="263"/>
      <c r="QPJ1323" s="263"/>
      <c r="QPK1323" s="263"/>
      <c r="QPL1323" s="263"/>
      <c r="QPM1323" s="263"/>
      <c r="QPN1323" s="263"/>
      <c r="QPO1323" s="263"/>
      <c r="QPP1323" s="263"/>
      <c r="QPQ1323" s="263"/>
      <c r="QPR1323" s="263"/>
      <c r="QPS1323" s="263"/>
      <c r="QPT1323" s="263"/>
      <c r="QPU1323" s="263"/>
      <c r="QPV1323" s="263"/>
      <c r="QPW1323" s="263"/>
      <c r="QPX1323" s="263"/>
      <c r="QPY1323" s="263"/>
      <c r="QPZ1323" s="263"/>
      <c r="QQA1323" s="263"/>
      <c r="QQB1323" s="263"/>
      <c r="QQC1323" s="263"/>
      <c r="QQD1323" s="263"/>
      <c r="QQE1323" s="263"/>
      <c r="QQF1323" s="263"/>
      <c r="QQG1323" s="263"/>
      <c r="QQH1323" s="263"/>
      <c r="QQI1323" s="263"/>
      <c r="QQJ1323" s="263"/>
      <c r="QQK1323" s="263"/>
      <c r="QQL1323" s="263"/>
      <c r="QQM1323" s="263"/>
      <c r="QQN1323" s="263"/>
      <c r="QQO1323" s="263"/>
      <c r="QQP1323" s="263"/>
      <c r="QQQ1323" s="263"/>
      <c r="QQR1323" s="263"/>
      <c r="QQS1323" s="263"/>
      <c r="QQT1323" s="263"/>
      <c r="QQU1323" s="263"/>
      <c r="QQV1323" s="263"/>
      <c r="QQW1323" s="263"/>
      <c r="QQX1323" s="263"/>
      <c r="QQY1323" s="263"/>
      <c r="QQZ1323" s="263"/>
      <c r="QRA1323" s="263"/>
      <c r="QRB1323" s="263"/>
      <c r="QRC1323" s="263"/>
      <c r="QRD1323" s="263"/>
      <c r="QRE1323" s="263"/>
      <c r="QRF1323" s="263"/>
      <c r="QRG1323" s="263"/>
      <c r="QRH1323" s="263"/>
      <c r="QRI1323" s="263"/>
      <c r="QRJ1323" s="263"/>
      <c r="QRK1323" s="263"/>
      <c r="QRL1323" s="263"/>
      <c r="QRM1323" s="263"/>
      <c r="QRN1323" s="263"/>
      <c r="QRO1323" s="263"/>
      <c r="QRP1323" s="263"/>
      <c r="QRQ1323" s="263"/>
      <c r="QRR1323" s="263"/>
      <c r="QRS1323" s="263"/>
      <c r="QRT1323" s="263"/>
      <c r="QRU1323" s="263"/>
      <c r="QRV1323" s="263"/>
      <c r="QRW1323" s="263"/>
      <c r="QRX1323" s="263"/>
      <c r="QRY1323" s="263"/>
      <c r="QRZ1323" s="263"/>
      <c r="QSA1323" s="263"/>
      <c r="QSB1323" s="263"/>
      <c r="QSC1323" s="263"/>
      <c r="QSD1323" s="263"/>
      <c r="QSE1323" s="263"/>
      <c r="QSF1323" s="263"/>
      <c r="QSG1323" s="263"/>
      <c r="QSH1323" s="263"/>
      <c r="QSI1323" s="263"/>
      <c r="QSJ1323" s="263"/>
      <c r="QSK1323" s="263"/>
      <c r="QSL1323" s="263"/>
      <c r="QSM1323" s="263"/>
      <c r="QSN1323" s="263"/>
      <c r="QSO1323" s="263"/>
      <c r="QSP1323" s="263"/>
      <c r="QSQ1323" s="263"/>
      <c r="QSR1323" s="263"/>
      <c r="QSS1323" s="263"/>
      <c r="QST1323" s="263"/>
      <c r="QSU1323" s="263"/>
      <c r="QSV1323" s="263"/>
      <c r="QSW1323" s="263"/>
      <c r="QSX1323" s="263"/>
      <c r="QSY1323" s="263"/>
      <c r="QSZ1323" s="263"/>
      <c r="QTA1323" s="263"/>
      <c r="QTB1323" s="263"/>
      <c r="QTC1323" s="263"/>
      <c r="QTD1323" s="263"/>
      <c r="QTE1323" s="263"/>
      <c r="QTF1323" s="263"/>
      <c r="QTG1323" s="263"/>
      <c r="QTH1323" s="263"/>
      <c r="QTI1323" s="263"/>
      <c r="QTJ1323" s="263"/>
      <c r="QTK1323" s="263"/>
      <c r="QTL1323" s="263"/>
      <c r="QTM1323" s="263"/>
      <c r="QTN1323" s="263"/>
      <c r="QTO1323" s="263"/>
      <c r="QTP1323" s="263"/>
      <c r="QTQ1323" s="263"/>
      <c r="QTR1323" s="263"/>
      <c r="QTS1323" s="263"/>
      <c r="QTT1323" s="263"/>
      <c r="QTU1323" s="263"/>
      <c r="QTV1323" s="263"/>
      <c r="QTW1323" s="263"/>
      <c r="QTX1323" s="263"/>
      <c r="QTY1323" s="263"/>
      <c r="QTZ1323" s="263"/>
      <c r="QUA1323" s="263"/>
      <c r="QUB1323" s="263"/>
      <c r="QUC1323" s="263"/>
      <c r="QUD1323" s="263"/>
      <c r="QUE1323" s="263"/>
      <c r="QUF1323" s="263"/>
      <c r="QUG1323" s="263"/>
      <c r="QUH1323" s="263"/>
      <c r="QUI1323" s="263"/>
      <c r="QUJ1323" s="263"/>
      <c r="QUK1323" s="263"/>
      <c r="QUL1323" s="263"/>
      <c r="QUM1323" s="263"/>
      <c r="QUN1323" s="263"/>
      <c r="QUO1323" s="263"/>
      <c r="QUP1323" s="263"/>
      <c r="QUQ1323" s="263"/>
      <c r="QUR1323" s="263"/>
      <c r="QUS1323" s="263"/>
      <c r="QUT1323" s="263"/>
      <c r="QUU1323" s="263"/>
      <c r="QUV1323" s="263"/>
      <c r="QUW1323" s="263"/>
      <c r="QUX1323" s="263"/>
      <c r="QUY1323" s="263"/>
      <c r="QUZ1323" s="263"/>
      <c r="QVA1323" s="263"/>
      <c r="QVB1323" s="263"/>
      <c r="QVC1323" s="263"/>
      <c r="QVD1323" s="263"/>
      <c r="QVE1323" s="263"/>
      <c r="QVF1323" s="263"/>
      <c r="QVG1323" s="263"/>
      <c r="QVH1323" s="263"/>
      <c r="QVI1323" s="263"/>
      <c r="QVJ1323" s="263"/>
      <c r="QVK1323" s="263"/>
      <c r="QVL1323" s="263"/>
      <c r="QVM1323" s="263"/>
      <c r="QVN1323" s="263"/>
      <c r="QVO1323" s="263"/>
      <c r="QVP1323" s="263"/>
      <c r="QVQ1323" s="263"/>
      <c r="QVR1323" s="263"/>
      <c r="QVS1323" s="263"/>
      <c r="QVT1323" s="263"/>
      <c r="QVU1323" s="263"/>
      <c r="QVV1323" s="263"/>
      <c r="QVW1323" s="263"/>
      <c r="QVX1323" s="263"/>
      <c r="QVY1323" s="263"/>
      <c r="QVZ1323" s="263"/>
      <c r="QWA1323" s="263"/>
      <c r="QWB1323" s="263"/>
      <c r="QWC1323" s="263"/>
      <c r="QWD1323" s="263"/>
      <c r="QWE1323" s="263"/>
      <c r="QWF1323" s="263"/>
      <c r="QWG1323" s="263"/>
      <c r="QWH1323" s="263"/>
      <c r="QWI1323" s="263"/>
      <c r="QWJ1323" s="263"/>
      <c r="QWK1323" s="263"/>
      <c r="QWL1323" s="263"/>
      <c r="QWM1323" s="263"/>
      <c r="QWN1323" s="263"/>
      <c r="QWO1323" s="263"/>
      <c r="QWP1323" s="263"/>
      <c r="QWQ1323" s="263"/>
      <c r="QWR1323" s="263"/>
      <c r="QWS1323" s="263"/>
      <c r="QWT1323" s="263"/>
      <c r="QWU1323" s="263"/>
      <c r="QWV1323" s="263"/>
      <c r="QWW1323" s="263"/>
      <c r="QWX1323" s="263"/>
      <c r="QWY1323" s="263"/>
      <c r="QWZ1323" s="263"/>
      <c r="QXA1323" s="263"/>
      <c r="QXB1323" s="263"/>
      <c r="QXC1323" s="263"/>
      <c r="QXD1323" s="263"/>
      <c r="QXE1323" s="263"/>
      <c r="QXF1323" s="263"/>
      <c r="QXG1323" s="263"/>
      <c r="QXH1323" s="263"/>
      <c r="QXI1323" s="263"/>
      <c r="QXJ1323" s="263"/>
      <c r="QXK1323" s="263"/>
      <c r="QXL1323" s="263"/>
      <c r="QXM1323" s="263"/>
      <c r="QXN1323" s="263"/>
      <c r="QXO1323" s="263"/>
      <c r="QXP1323" s="263"/>
      <c r="QXQ1323" s="263"/>
      <c r="QXR1323" s="263"/>
      <c r="QXS1323" s="263"/>
      <c r="QXT1323" s="263"/>
      <c r="QXU1323" s="263"/>
      <c r="QXV1323" s="263"/>
      <c r="QXW1323" s="263"/>
      <c r="QXX1323" s="263"/>
      <c r="QXY1323" s="263"/>
      <c r="QXZ1323" s="263"/>
      <c r="QYA1323" s="263"/>
      <c r="QYB1323" s="263"/>
      <c r="QYC1323" s="263"/>
      <c r="QYD1323" s="263"/>
      <c r="QYE1323" s="263"/>
      <c r="QYF1323" s="263"/>
      <c r="QYG1323" s="263"/>
      <c r="QYH1323" s="263"/>
      <c r="QYI1323" s="263"/>
      <c r="QYJ1323" s="263"/>
      <c r="QYK1323" s="263"/>
      <c r="QYL1323" s="263"/>
      <c r="QYM1323" s="263"/>
      <c r="QYN1323" s="263"/>
      <c r="QYO1323" s="263"/>
      <c r="QYP1323" s="263"/>
      <c r="QYQ1323" s="263"/>
      <c r="QYR1323" s="263"/>
      <c r="QYS1323" s="263"/>
      <c r="QYT1323" s="263"/>
      <c r="QYU1323" s="263"/>
      <c r="QYV1323" s="263"/>
      <c r="QYW1323" s="263"/>
      <c r="QYX1323" s="263"/>
      <c r="QYY1323" s="263"/>
      <c r="QYZ1323" s="263"/>
      <c r="QZA1323" s="263"/>
      <c r="QZB1323" s="263"/>
      <c r="QZC1323" s="263"/>
      <c r="QZD1323" s="263"/>
      <c r="QZE1323" s="263"/>
      <c r="QZF1323" s="263"/>
      <c r="QZG1323" s="263"/>
      <c r="QZH1323" s="263"/>
      <c r="QZI1323" s="263"/>
      <c r="QZJ1323" s="263"/>
      <c r="QZK1323" s="263"/>
      <c r="QZL1323" s="263"/>
      <c r="QZM1323" s="263"/>
      <c r="QZN1323" s="263"/>
      <c r="QZO1323" s="263"/>
      <c r="QZP1323" s="263"/>
      <c r="QZQ1323" s="263"/>
      <c r="QZR1323" s="263"/>
      <c r="QZS1323" s="263"/>
      <c r="QZT1323" s="263"/>
      <c r="QZU1323" s="263"/>
      <c r="QZV1323" s="263"/>
      <c r="QZW1323" s="263"/>
      <c r="QZX1323" s="263"/>
      <c r="QZY1323" s="263"/>
      <c r="QZZ1323" s="263"/>
      <c r="RAA1323" s="263"/>
      <c r="RAB1323" s="263"/>
      <c r="RAC1323" s="263"/>
      <c r="RAD1323" s="263"/>
      <c r="RAE1323" s="263"/>
      <c r="RAF1323" s="263"/>
      <c r="RAG1323" s="263"/>
      <c r="RAH1323" s="263"/>
      <c r="RAI1323" s="263"/>
      <c r="RAJ1323" s="263"/>
      <c r="RAK1323" s="263"/>
      <c r="RAL1323" s="263"/>
      <c r="RAM1323" s="263"/>
      <c r="RAN1323" s="263"/>
      <c r="RAO1323" s="263"/>
      <c r="RAP1323" s="263"/>
      <c r="RAQ1323" s="263"/>
      <c r="RAR1323" s="263"/>
      <c r="RAS1323" s="263"/>
      <c r="RAT1323" s="263"/>
      <c r="RAU1323" s="263"/>
      <c r="RAV1323" s="263"/>
      <c r="RAW1323" s="263"/>
      <c r="RAX1323" s="263"/>
      <c r="RAY1323" s="263"/>
      <c r="RAZ1323" s="263"/>
      <c r="RBA1323" s="263"/>
      <c r="RBB1323" s="263"/>
      <c r="RBC1323" s="263"/>
      <c r="RBD1323" s="263"/>
      <c r="RBE1323" s="263"/>
      <c r="RBF1323" s="263"/>
      <c r="RBG1323" s="263"/>
      <c r="RBH1323" s="263"/>
      <c r="RBI1323" s="263"/>
      <c r="RBJ1323" s="263"/>
      <c r="RBK1323" s="263"/>
      <c r="RBL1323" s="263"/>
      <c r="RBM1323" s="263"/>
      <c r="RBN1323" s="263"/>
      <c r="RBO1323" s="263"/>
      <c r="RBP1323" s="263"/>
      <c r="RBQ1323" s="263"/>
      <c r="RBR1323" s="263"/>
      <c r="RBS1323" s="263"/>
      <c r="RBT1323" s="263"/>
      <c r="RBU1323" s="263"/>
      <c r="RBV1323" s="263"/>
      <c r="RBW1323" s="263"/>
      <c r="RBX1323" s="263"/>
      <c r="RBY1323" s="263"/>
      <c r="RBZ1323" s="263"/>
      <c r="RCA1323" s="263"/>
      <c r="RCB1323" s="263"/>
      <c r="RCC1323" s="263"/>
      <c r="RCD1323" s="263"/>
      <c r="RCE1323" s="263"/>
      <c r="RCF1323" s="263"/>
      <c r="RCG1323" s="263"/>
      <c r="RCH1323" s="263"/>
      <c r="RCI1323" s="263"/>
      <c r="RCJ1323" s="263"/>
      <c r="RCK1323" s="263"/>
      <c r="RCL1323" s="263"/>
      <c r="RCM1323" s="263"/>
      <c r="RCN1323" s="263"/>
      <c r="RCO1323" s="263"/>
      <c r="RCP1323" s="263"/>
      <c r="RCQ1323" s="263"/>
      <c r="RCR1323" s="263"/>
      <c r="RCS1323" s="263"/>
      <c r="RCT1323" s="263"/>
      <c r="RCU1323" s="263"/>
      <c r="RCV1323" s="263"/>
      <c r="RCW1323" s="263"/>
      <c r="RCX1323" s="263"/>
      <c r="RCY1323" s="263"/>
      <c r="RCZ1323" s="263"/>
      <c r="RDA1323" s="263"/>
      <c r="RDB1323" s="263"/>
      <c r="RDC1323" s="263"/>
      <c r="RDD1323" s="263"/>
      <c r="RDE1323" s="263"/>
      <c r="RDF1323" s="263"/>
      <c r="RDG1323" s="263"/>
      <c r="RDH1323" s="263"/>
      <c r="RDI1323" s="263"/>
      <c r="RDJ1323" s="263"/>
      <c r="RDK1323" s="263"/>
      <c r="RDL1323" s="263"/>
      <c r="RDM1323" s="263"/>
      <c r="RDN1323" s="263"/>
      <c r="RDO1323" s="263"/>
      <c r="RDP1323" s="263"/>
      <c r="RDQ1323" s="263"/>
      <c r="RDR1323" s="263"/>
      <c r="RDS1323" s="263"/>
      <c r="RDT1323" s="263"/>
      <c r="RDU1323" s="263"/>
      <c r="RDV1323" s="263"/>
      <c r="RDW1323" s="263"/>
      <c r="RDX1323" s="263"/>
      <c r="RDY1323" s="263"/>
      <c r="RDZ1323" s="263"/>
      <c r="REA1323" s="263"/>
      <c r="REB1323" s="263"/>
      <c r="REC1323" s="263"/>
      <c r="RED1323" s="263"/>
      <c r="REE1323" s="263"/>
      <c r="REF1323" s="263"/>
      <c r="REG1323" s="263"/>
      <c r="REH1323" s="263"/>
      <c r="REI1323" s="263"/>
      <c r="REJ1323" s="263"/>
      <c r="REK1323" s="263"/>
      <c r="REL1323" s="263"/>
      <c r="REM1323" s="263"/>
      <c r="REN1323" s="263"/>
      <c r="REO1323" s="263"/>
      <c r="REP1323" s="263"/>
      <c r="REQ1323" s="263"/>
      <c r="RER1323" s="263"/>
      <c r="RES1323" s="263"/>
      <c r="RET1323" s="263"/>
      <c r="REU1323" s="263"/>
      <c r="REV1323" s="263"/>
      <c r="REW1323" s="263"/>
      <c r="REX1323" s="263"/>
      <c r="REY1323" s="263"/>
      <c r="REZ1323" s="263"/>
      <c r="RFA1323" s="263"/>
      <c r="RFB1323" s="263"/>
      <c r="RFC1323" s="263"/>
      <c r="RFD1323" s="263"/>
      <c r="RFE1323" s="263"/>
      <c r="RFF1323" s="263"/>
      <c r="RFG1323" s="263"/>
      <c r="RFH1323" s="263"/>
      <c r="RFI1323" s="263"/>
      <c r="RFJ1323" s="263"/>
      <c r="RFK1323" s="263"/>
      <c r="RFL1323" s="263"/>
      <c r="RFM1323" s="263"/>
      <c r="RFN1323" s="263"/>
      <c r="RFO1323" s="263"/>
      <c r="RFP1323" s="263"/>
      <c r="RFQ1323" s="263"/>
      <c r="RFR1323" s="263"/>
      <c r="RFS1323" s="263"/>
      <c r="RFT1323" s="263"/>
      <c r="RFU1323" s="263"/>
      <c r="RFV1323" s="263"/>
      <c r="RFW1323" s="263"/>
      <c r="RFX1323" s="263"/>
      <c r="RFY1323" s="263"/>
      <c r="RFZ1323" s="263"/>
      <c r="RGA1323" s="263"/>
      <c r="RGB1323" s="263"/>
      <c r="RGC1323" s="263"/>
      <c r="RGD1323" s="263"/>
      <c r="RGE1323" s="263"/>
      <c r="RGF1323" s="263"/>
      <c r="RGG1323" s="263"/>
      <c r="RGH1323" s="263"/>
      <c r="RGI1323" s="263"/>
      <c r="RGJ1323" s="263"/>
      <c r="RGK1323" s="263"/>
      <c r="RGL1323" s="263"/>
      <c r="RGM1323" s="263"/>
      <c r="RGN1323" s="263"/>
      <c r="RGO1323" s="263"/>
      <c r="RGP1323" s="263"/>
      <c r="RGQ1323" s="263"/>
      <c r="RGR1323" s="263"/>
      <c r="RGS1323" s="263"/>
      <c r="RGT1323" s="263"/>
      <c r="RGU1323" s="263"/>
      <c r="RGV1323" s="263"/>
      <c r="RGW1323" s="263"/>
      <c r="RGX1323" s="263"/>
      <c r="RGY1323" s="263"/>
      <c r="RGZ1323" s="263"/>
      <c r="RHA1323" s="263"/>
      <c r="RHB1323" s="263"/>
      <c r="RHC1323" s="263"/>
      <c r="RHD1323" s="263"/>
      <c r="RHE1323" s="263"/>
      <c r="RHF1323" s="263"/>
      <c r="RHG1323" s="263"/>
      <c r="RHH1323" s="263"/>
      <c r="RHI1323" s="263"/>
      <c r="RHJ1323" s="263"/>
      <c r="RHK1323" s="263"/>
      <c r="RHL1323" s="263"/>
      <c r="RHM1323" s="263"/>
      <c r="RHN1323" s="263"/>
      <c r="RHO1323" s="263"/>
      <c r="RHP1323" s="263"/>
      <c r="RHQ1323" s="263"/>
      <c r="RHR1323" s="263"/>
      <c r="RHS1323" s="263"/>
      <c r="RHT1323" s="263"/>
      <c r="RHU1323" s="263"/>
      <c r="RHV1323" s="263"/>
      <c r="RHW1323" s="263"/>
      <c r="RHX1323" s="263"/>
      <c r="RHY1323" s="263"/>
      <c r="RHZ1323" s="263"/>
      <c r="RIA1323" s="263"/>
      <c r="RIB1323" s="263"/>
      <c r="RIC1323" s="263"/>
      <c r="RID1323" s="263"/>
      <c r="RIE1323" s="263"/>
      <c r="RIF1323" s="263"/>
      <c r="RIG1323" s="263"/>
      <c r="RIH1323" s="263"/>
      <c r="RII1323" s="263"/>
      <c r="RIJ1323" s="263"/>
      <c r="RIK1323" s="263"/>
      <c r="RIL1323" s="263"/>
      <c r="RIM1323" s="263"/>
      <c r="RIN1323" s="263"/>
      <c r="RIO1323" s="263"/>
      <c r="RIP1323" s="263"/>
      <c r="RIQ1323" s="263"/>
      <c r="RIR1323" s="263"/>
      <c r="RIS1323" s="263"/>
      <c r="RIT1323" s="263"/>
      <c r="RIU1323" s="263"/>
      <c r="RIV1323" s="263"/>
      <c r="RIW1323" s="263"/>
      <c r="RIX1323" s="263"/>
      <c r="RIY1323" s="263"/>
      <c r="RIZ1323" s="263"/>
      <c r="RJA1323" s="263"/>
      <c r="RJB1323" s="263"/>
      <c r="RJC1323" s="263"/>
      <c r="RJD1323" s="263"/>
      <c r="RJE1323" s="263"/>
      <c r="RJF1323" s="263"/>
      <c r="RJG1323" s="263"/>
      <c r="RJH1323" s="263"/>
      <c r="RJI1323" s="263"/>
      <c r="RJJ1323" s="263"/>
      <c r="RJK1323" s="263"/>
      <c r="RJL1323" s="263"/>
      <c r="RJM1323" s="263"/>
      <c r="RJN1323" s="263"/>
      <c r="RJO1323" s="263"/>
      <c r="RJP1323" s="263"/>
      <c r="RJQ1323" s="263"/>
      <c r="RJR1323" s="263"/>
      <c r="RJS1323" s="263"/>
      <c r="RJT1323" s="263"/>
      <c r="RJU1323" s="263"/>
      <c r="RJV1323" s="263"/>
      <c r="RJW1323" s="263"/>
      <c r="RJX1323" s="263"/>
      <c r="RJY1323" s="263"/>
      <c r="RJZ1323" s="263"/>
      <c r="RKA1323" s="263"/>
      <c r="RKB1323" s="263"/>
      <c r="RKC1323" s="263"/>
      <c r="RKD1323" s="263"/>
      <c r="RKE1323" s="263"/>
      <c r="RKF1323" s="263"/>
      <c r="RKG1323" s="263"/>
      <c r="RKH1323" s="263"/>
      <c r="RKI1323" s="263"/>
      <c r="RKJ1323" s="263"/>
      <c r="RKK1323" s="263"/>
      <c r="RKL1323" s="263"/>
      <c r="RKM1323" s="263"/>
      <c r="RKN1323" s="263"/>
      <c r="RKO1323" s="263"/>
      <c r="RKP1323" s="263"/>
      <c r="RKQ1323" s="263"/>
      <c r="RKR1323" s="263"/>
      <c r="RKS1323" s="263"/>
      <c r="RKT1323" s="263"/>
      <c r="RKU1323" s="263"/>
      <c r="RKV1323" s="263"/>
      <c r="RKW1323" s="263"/>
      <c r="RKX1323" s="263"/>
      <c r="RKY1323" s="263"/>
      <c r="RKZ1323" s="263"/>
      <c r="RLA1323" s="263"/>
      <c r="RLB1323" s="263"/>
      <c r="RLC1323" s="263"/>
      <c r="RLD1323" s="263"/>
      <c r="RLE1323" s="263"/>
      <c r="RLF1323" s="263"/>
      <c r="RLG1323" s="263"/>
      <c r="RLH1323" s="263"/>
      <c r="RLI1323" s="263"/>
      <c r="RLJ1323" s="263"/>
      <c r="RLK1323" s="263"/>
      <c r="RLL1323" s="263"/>
      <c r="RLM1323" s="263"/>
      <c r="RLN1323" s="263"/>
      <c r="RLO1323" s="263"/>
      <c r="RLP1323" s="263"/>
      <c r="RLQ1323" s="263"/>
      <c r="RLR1323" s="263"/>
      <c r="RLS1323" s="263"/>
      <c r="RLT1323" s="263"/>
      <c r="RLU1323" s="263"/>
      <c r="RLV1323" s="263"/>
      <c r="RLW1323" s="263"/>
      <c r="RLX1323" s="263"/>
      <c r="RLY1323" s="263"/>
      <c r="RLZ1323" s="263"/>
      <c r="RMA1323" s="263"/>
      <c r="RMB1323" s="263"/>
      <c r="RMC1323" s="263"/>
      <c r="RMD1323" s="263"/>
      <c r="RME1323" s="263"/>
      <c r="RMF1323" s="263"/>
      <c r="RMG1323" s="263"/>
      <c r="RMH1323" s="263"/>
      <c r="RMI1323" s="263"/>
      <c r="RMJ1323" s="263"/>
      <c r="RMK1323" s="263"/>
      <c r="RML1323" s="263"/>
      <c r="RMM1323" s="263"/>
      <c r="RMN1323" s="263"/>
      <c r="RMO1323" s="263"/>
      <c r="RMP1323" s="263"/>
      <c r="RMQ1323" s="263"/>
      <c r="RMR1323" s="263"/>
      <c r="RMS1323" s="263"/>
      <c r="RMT1323" s="263"/>
      <c r="RMU1323" s="263"/>
      <c r="RMV1323" s="263"/>
      <c r="RMW1323" s="263"/>
      <c r="RMX1323" s="263"/>
      <c r="RMY1323" s="263"/>
      <c r="RMZ1323" s="263"/>
      <c r="RNA1323" s="263"/>
      <c r="RNB1323" s="263"/>
      <c r="RNC1323" s="263"/>
      <c r="RND1323" s="263"/>
      <c r="RNE1323" s="263"/>
      <c r="RNF1323" s="263"/>
      <c r="RNG1323" s="263"/>
      <c r="RNH1323" s="263"/>
      <c r="RNI1323" s="263"/>
      <c r="RNJ1323" s="263"/>
      <c r="RNK1323" s="263"/>
      <c r="RNL1323" s="263"/>
      <c r="RNM1323" s="263"/>
      <c r="RNN1323" s="263"/>
      <c r="RNO1323" s="263"/>
      <c r="RNP1323" s="263"/>
      <c r="RNQ1323" s="263"/>
      <c r="RNR1323" s="263"/>
      <c r="RNS1323" s="263"/>
      <c r="RNT1323" s="263"/>
      <c r="RNU1323" s="263"/>
      <c r="RNV1323" s="263"/>
      <c r="RNW1323" s="263"/>
      <c r="RNX1323" s="263"/>
      <c r="RNY1323" s="263"/>
      <c r="RNZ1323" s="263"/>
      <c r="ROA1323" s="263"/>
      <c r="ROB1323" s="263"/>
      <c r="ROC1323" s="263"/>
      <c r="ROD1323" s="263"/>
      <c r="ROE1323" s="263"/>
      <c r="ROF1323" s="263"/>
      <c r="ROG1323" s="263"/>
      <c r="ROH1323" s="263"/>
      <c r="ROI1323" s="263"/>
      <c r="ROJ1323" s="263"/>
      <c r="ROK1323" s="263"/>
      <c r="ROL1323" s="263"/>
      <c r="ROM1323" s="263"/>
      <c r="RON1323" s="263"/>
      <c r="ROO1323" s="263"/>
      <c r="ROP1323" s="263"/>
      <c r="ROQ1323" s="263"/>
      <c r="ROR1323" s="263"/>
      <c r="ROS1323" s="263"/>
      <c r="ROT1323" s="263"/>
      <c r="ROU1323" s="263"/>
      <c r="ROV1323" s="263"/>
      <c r="ROW1323" s="263"/>
      <c r="ROX1323" s="263"/>
      <c r="ROY1323" s="263"/>
      <c r="ROZ1323" s="263"/>
      <c r="RPA1323" s="263"/>
      <c r="RPB1323" s="263"/>
      <c r="RPC1323" s="263"/>
      <c r="RPD1323" s="263"/>
      <c r="RPE1323" s="263"/>
      <c r="RPF1323" s="263"/>
      <c r="RPG1323" s="263"/>
      <c r="RPH1323" s="263"/>
      <c r="RPI1323" s="263"/>
      <c r="RPJ1323" s="263"/>
      <c r="RPK1323" s="263"/>
      <c r="RPL1323" s="263"/>
      <c r="RPM1323" s="263"/>
      <c r="RPN1323" s="263"/>
      <c r="RPO1323" s="263"/>
      <c r="RPP1323" s="263"/>
      <c r="RPQ1323" s="263"/>
      <c r="RPR1323" s="263"/>
      <c r="RPS1323" s="263"/>
      <c r="RPT1323" s="263"/>
      <c r="RPU1323" s="263"/>
      <c r="RPV1323" s="263"/>
      <c r="RPW1323" s="263"/>
      <c r="RPX1323" s="263"/>
      <c r="RPY1323" s="263"/>
      <c r="RPZ1323" s="263"/>
      <c r="RQA1323" s="263"/>
      <c r="RQB1323" s="263"/>
      <c r="RQC1323" s="263"/>
      <c r="RQD1323" s="263"/>
      <c r="RQE1323" s="263"/>
      <c r="RQF1323" s="263"/>
      <c r="RQG1323" s="263"/>
      <c r="RQH1323" s="263"/>
      <c r="RQI1323" s="263"/>
      <c r="RQJ1323" s="263"/>
      <c r="RQK1323" s="263"/>
      <c r="RQL1323" s="263"/>
      <c r="RQM1323" s="263"/>
      <c r="RQN1323" s="263"/>
      <c r="RQO1323" s="263"/>
      <c r="RQP1323" s="263"/>
      <c r="RQQ1323" s="263"/>
      <c r="RQR1323" s="263"/>
      <c r="RQS1323" s="263"/>
      <c r="RQT1323" s="263"/>
      <c r="RQU1323" s="263"/>
      <c r="RQV1323" s="263"/>
      <c r="RQW1323" s="263"/>
      <c r="RQX1323" s="263"/>
      <c r="RQY1323" s="263"/>
      <c r="RQZ1323" s="263"/>
      <c r="RRA1323" s="263"/>
      <c r="RRB1323" s="263"/>
      <c r="RRC1323" s="263"/>
      <c r="RRD1323" s="263"/>
      <c r="RRE1323" s="263"/>
      <c r="RRF1323" s="263"/>
      <c r="RRG1323" s="263"/>
      <c r="RRH1323" s="263"/>
      <c r="RRI1323" s="263"/>
      <c r="RRJ1323" s="263"/>
      <c r="RRK1323" s="263"/>
      <c r="RRL1323" s="263"/>
      <c r="RRM1323" s="263"/>
      <c r="RRN1323" s="263"/>
      <c r="RRO1323" s="263"/>
      <c r="RRP1323" s="263"/>
      <c r="RRQ1323" s="263"/>
      <c r="RRR1323" s="263"/>
      <c r="RRS1323" s="263"/>
      <c r="RRT1323" s="263"/>
      <c r="RRU1323" s="263"/>
      <c r="RRV1323" s="263"/>
      <c r="RRW1323" s="263"/>
      <c r="RRX1323" s="263"/>
      <c r="RRY1323" s="263"/>
      <c r="RRZ1323" s="263"/>
      <c r="RSA1323" s="263"/>
      <c r="RSB1323" s="263"/>
      <c r="RSC1323" s="263"/>
      <c r="RSD1323" s="263"/>
      <c r="RSE1323" s="263"/>
      <c r="RSF1323" s="263"/>
      <c r="RSG1323" s="263"/>
      <c r="RSH1323" s="263"/>
      <c r="RSI1323" s="263"/>
      <c r="RSJ1323" s="263"/>
      <c r="RSK1323" s="263"/>
      <c r="RSL1323" s="263"/>
      <c r="RSM1323" s="263"/>
      <c r="RSN1323" s="263"/>
      <c r="RSO1323" s="263"/>
      <c r="RSP1323" s="263"/>
      <c r="RSQ1323" s="263"/>
      <c r="RSR1323" s="263"/>
      <c r="RSS1323" s="263"/>
      <c r="RST1323" s="263"/>
      <c r="RSU1323" s="263"/>
      <c r="RSV1323" s="263"/>
      <c r="RSW1323" s="263"/>
      <c r="RSX1323" s="263"/>
      <c r="RSY1323" s="263"/>
      <c r="RSZ1323" s="263"/>
      <c r="RTA1323" s="263"/>
      <c r="RTB1323" s="263"/>
      <c r="RTC1323" s="263"/>
      <c r="RTD1323" s="263"/>
      <c r="RTE1323" s="263"/>
      <c r="RTF1323" s="263"/>
      <c r="RTG1323" s="263"/>
      <c r="RTH1323" s="263"/>
      <c r="RTI1323" s="263"/>
      <c r="RTJ1323" s="263"/>
      <c r="RTK1323" s="263"/>
      <c r="RTL1323" s="263"/>
      <c r="RTM1323" s="263"/>
      <c r="RTN1323" s="263"/>
      <c r="RTO1323" s="263"/>
      <c r="RTP1323" s="263"/>
      <c r="RTQ1323" s="263"/>
      <c r="RTR1323" s="263"/>
      <c r="RTS1323" s="263"/>
      <c r="RTT1323" s="263"/>
      <c r="RTU1323" s="263"/>
      <c r="RTV1323" s="263"/>
      <c r="RTW1323" s="263"/>
      <c r="RTX1323" s="263"/>
      <c r="RTY1323" s="263"/>
      <c r="RTZ1323" s="263"/>
      <c r="RUA1323" s="263"/>
      <c r="RUB1323" s="263"/>
      <c r="RUC1323" s="263"/>
      <c r="RUD1323" s="263"/>
      <c r="RUE1323" s="263"/>
      <c r="RUF1323" s="263"/>
      <c r="RUG1323" s="263"/>
      <c r="RUH1323" s="263"/>
      <c r="RUI1323" s="263"/>
      <c r="RUJ1323" s="263"/>
      <c r="RUK1323" s="263"/>
      <c r="RUL1323" s="263"/>
      <c r="RUM1323" s="263"/>
      <c r="RUN1323" s="263"/>
      <c r="RUO1323" s="263"/>
      <c r="RUP1323" s="263"/>
      <c r="RUQ1323" s="263"/>
      <c r="RUR1323" s="263"/>
      <c r="RUS1323" s="263"/>
      <c r="RUT1323" s="263"/>
      <c r="RUU1323" s="263"/>
      <c r="RUV1323" s="263"/>
      <c r="RUW1323" s="263"/>
      <c r="RUX1323" s="263"/>
      <c r="RUY1323" s="263"/>
      <c r="RUZ1323" s="263"/>
      <c r="RVA1323" s="263"/>
      <c r="RVB1323" s="263"/>
      <c r="RVC1323" s="263"/>
      <c r="RVD1323" s="263"/>
      <c r="RVE1323" s="263"/>
      <c r="RVF1323" s="263"/>
      <c r="RVG1323" s="263"/>
      <c r="RVH1323" s="263"/>
      <c r="RVI1323" s="263"/>
      <c r="RVJ1323" s="263"/>
      <c r="RVK1323" s="263"/>
      <c r="RVL1323" s="263"/>
      <c r="RVM1323" s="263"/>
      <c r="RVN1323" s="263"/>
      <c r="RVO1323" s="263"/>
      <c r="RVP1323" s="263"/>
      <c r="RVQ1323" s="263"/>
      <c r="RVR1323" s="263"/>
      <c r="RVS1323" s="263"/>
      <c r="RVT1323" s="263"/>
      <c r="RVU1323" s="263"/>
      <c r="RVV1323" s="263"/>
      <c r="RVW1323" s="263"/>
      <c r="RVX1323" s="263"/>
      <c r="RVY1323" s="263"/>
      <c r="RVZ1323" s="263"/>
      <c r="RWA1323" s="263"/>
      <c r="RWB1323" s="263"/>
      <c r="RWC1323" s="263"/>
      <c r="RWD1323" s="263"/>
      <c r="RWE1323" s="263"/>
      <c r="RWF1323" s="263"/>
      <c r="RWG1323" s="263"/>
      <c r="RWH1323" s="263"/>
      <c r="RWI1323" s="263"/>
      <c r="RWJ1323" s="263"/>
      <c r="RWK1323" s="263"/>
      <c r="RWL1323" s="263"/>
      <c r="RWM1323" s="263"/>
      <c r="RWN1323" s="263"/>
      <c r="RWO1323" s="263"/>
      <c r="RWP1323" s="263"/>
      <c r="RWQ1323" s="263"/>
      <c r="RWR1323" s="263"/>
      <c r="RWS1323" s="263"/>
      <c r="RWT1323" s="263"/>
      <c r="RWU1323" s="263"/>
      <c r="RWV1323" s="263"/>
      <c r="RWW1323" s="263"/>
      <c r="RWX1323" s="263"/>
      <c r="RWY1323" s="263"/>
      <c r="RWZ1323" s="263"/>
      <c r="RXA1323" s="263"/>
      <c r="RXB1323" s="263"/>
      <c r="RXC1323" s="263"/>
      <c r="RXD1323" s="263"/>
      <c r="RXE1323" s="263"/>
      <c r="RXF1323" s="263"/>
      <c r="RXG1323" s="263"/>
      <c r="RXH1323" s="263"/>
      <c r="RXI1323" s="263"/>
      <c r="RXJ1323" s="263"/>
      <c r="RXK1323" s="263"/>
      <c r="RXL1323" s="263"/>
      <c r="RXM1323" s="263"/>
      <c r="RXN1323" s="263"/>
      <c r="RXO1323" s="263"/>
      <c r="RXP1323" s="263"/>
      <c r="RXQ1323" s="263"/>
      <c r="RXR1323" s="263"/>
      <c r="RXS1323" s="263"/>
      <c r="RXT1323" s="263"/>
      <c r="RXU1323" s="263"/>
      <c r="RXV1323" s="263"/>
      <c r="RXW1323" s="263"/>
      <c r="RXX1323" s="263"/>
      <c r="RXY1323" s="263"/>
      <c r="RXZ1323" s="263"/>
      <c r="RYA1323" s="263"/>
      <c r="RYB1323" s="263"/>
      <c r="RYC1323" s="263"/>
      <c r="RYD1323" s="263"/>
      <c r="RYE1323" s="263"/>
      <c r="RYF1323" s="263"/>
      <c r="RYG1323" s="263"/>
      <c r="RYH1323" s="263"/>
      <c r="RYI1323" s="263"/>
      <c r="RYJ1323" s="263"/>
      <c r="RYK1323" s="263"/>
      <c r="RYL1323" s="263"/>
      <c r="RYM1323" s="263"/>
      <c r="RYN1323" s="263"/>
      <c r="RYO1323" s="263"/>
      <c r="RYP1323" s="263"/>
      <c r="RYQ1323" s="263"/>
      <c r="RYR1323" s="263"/>
      <c r="RYS1323" s="263"/>
      <c r="RYT1323" s="263"/>
      <c r="RYU1323" s="263"/>
      <c r="RYV1323" s="263"/>
      <c r="RYW1323" s="263"/>
      <c r="RYX1323" s="263"/>
      <c r="RYY1323" s="263"/>
      <c r="RYZ1323" s="263"/>
      <c r="RZA1323" s="263"/>
      <c r="RZB1323" s="263"/>
      <c r="RZC1323" s="263"/>
      <c r="RZD1323" s="263"/>
      <c r="RZE1323" s="263"/>
      <c r="RZF1323" s="263"/>
      <c r="RZG1323" s="263"/>
      <c r="RZH1323" s="263"/>
      <c r="RZI1323" s="263"/>
      <c r="RZJ1323" s="263"/>
      <c r="RZK1323" s="263"/>
      <c r="RZL1323" s="263"/>
      <c r="RZM1323" s="263"/>
      <c r="RZN1323" s="263"/>
      <c r="RZO1323" s="263"/>
      <c r="RZP1323" s="263"/>
      <c r="RZQ1323" s="263"/>
      <c r="RZR1323" s="263"/>
      <c r="RZS1323" s="263"/>
      <c r="RZT1323" s="263"/>
      <c r="RZU1323" s="263"/>
      <c r="RZV1323" s="263"/>
      <c r="RZW1323" s="263"/>
      <c r="RZX1323" s="263"/>
      <c r="RZY1323" s="263"/>
      <c r="RZZ1323" s="263"/>
      <c r="SAA1323" s="263"/>
      <c r="SAB1323" s="263"/>
      <c r="SAC1323" s="263"/>
      <c r="SAD1323" s="263"/>
      <c r="SAE1323" s="263"/>
      <c r="SAF1323" s="263"/>
      <c r="SAG1323" s="263"/>
      <c r="SAH1323" s="263"/>
      <c r="SAI1323" s="263"/>
      <c r="SAJ1323" s="263"/>
      <c r="SAK1323" s="263"/>
      <c r="SAL1323" s="263"/>
      <c r="SAM1323" s="263"/>
      <c r="SAN1323" s="263"/>
      <c r="SAO1323" s="263"/>
      <c r="SAP1323" s="263"/>
      <c r="SAQ1323" s="263"/>
      <c r="SAR1323" s="263"/>
      <c r="SAS1323" s="263"/>
      <c r="SAT1323" s="263"/>
      <c r="SAU1323" s="263"/>
      <c r="SAV1323" s="263"/>
      <c r="SAW1323" s="263"/>
      <c r="SAX1323" s="263"/>
      <c r="SAY1323" s="263"/>
      <c r="SAZ1323" s="263"/>
      <c r="SBA1323" s="263"/>
      <c r="SBB1323" s="263"/>
      <c r="SBC1323" s="263"/>
      <c r="SBD1323" s="263"/>
      <c r="SBE1323" s="263"/>
      <c r="SBF1323" s="263"/>
      <c r="SBG1323" s="263"/>
      <c r="SBH1323" s="263"/>
      <c r="SBI1323" s="263"/>
      <c r="SBJ1323" s="263"/>
      <c r="SBK1323" s="263"/>
      <c r="SBL1323" s="263"/>
      <c r="SBM1323" s="263"/>
      <c r="SBN1323" s="263"/>
      <c r="SBO1323" s="263"/>
      <c r="SBP1323" s="263"/>
      <c r="SBQ1323" s="263"/>
      <c r="SBR1323" s="263"/>
      <c r="SBS1323" s="263"/>
      <c r="SBT1323" s="263"/>
      <c r="SBU1323" s="263"/>
      <c r="SBV1323" s="263"/>
      <c r="SBW1323" s="263"/>
      <c r="SBX1323" s="263"/>
      <c r="SBY1323" s="263"/>
      <c r="SBZ1323" s="263"/>
      <c r="SCA1323" s="263"/>
      <c r="SCB1323" s="263"/>
      <c r="SCC1323" s="263"/>
      <c r="SCD1323" s="263"/>
      <c r="SCE1323" s="263"/>
      <c r="SCF1323" s="263"/>
      <c r="SCG1323" s="263"/>
      <c r="SCH1323" s="263"/>
      <c r="SCI1323" s="263"/>
      <c r="SCJ1323" s="263"/>
      <c r="SCK1323" s="263"/>
      <c r="SCL1323" s="263"/>
      <c r="SCM1323" s="263"/>
      <c r="SCN1323" s="263"/>
      <c r="SCO1323" s="263"/>
      <c r="SCP1323" s="263"/>
      <c r="SCQ1323" s="263"/>
      <c r="SCR1323" s="263"/>
      <c r="SCS1323" s="263"/>
      <c r="SCT1323" s="263"/>
      <c r="SCU1323" s="263"/>
      <c r="SCV1323" s="263"/>
      <c r="SCW1323" s="263"/>
      <c r="SCX1323" s="263"/>
      <c r="SCY1323" s="263"/>
      <c r="SCZ1323" s="263"/>
      <c r="SDA1323" s="263"/>
      <c r="SDB1323" s="263"/>
      <c r="SDC1323" s="263"/>
      <c r="SDD1323" s="263"/>
      <c r="SDE1323" s="263"/>
      <c r="SDF1323" s="263"/>
      <c r="SDG1323" s="263"/>
      <c r="SDH1323" s="263"/>
      <c r="SDI1323" s="263"/>
      <c r="SDJ1323" s="263"/>
      <c r="SDK1323" s="263"/>
      <c r="SDL1323" s="263"/>
      <c r="SDM1323" s="263"/>
      <c r="SDN1323" s="263"/>
      <c r="SDO1323" s="263"/>
      <c r="SDP1323" s="263"/>
      <c r="SDQ1323" s="263"/>
      <c r="SDR1323" s="263"/>
      <c r="SDS1323" s="263"/>
      <c r="SDT1323" s="263"/>
      <c r="SDU1323" s="263"/>
      <c r="SDV1323" s="263"/>
      <c r="SDW1323" s="263"/>
      <c r="SDX1323" s="263"/>
      <c r="SDY1323" s="263"/>
      <c r="SDZ1323" s="263"/>
      <c r="SEA1323" s="263"/>
      <c r="SEB1323" s="263"/>
      <c r="SEC1323" s="263"/>
      <c r="SED1323" s="263"/>
      <c r="SEE1323" s="263"/>
      <c r="SEF1323" s="263"/>
      <c r="SEG1323" s="263"/>
      <c r="SEH1323" s="263"/>
      <c r="SEI1323" s="263"/>
      <c r="SEJ1323" s="263"/>
      <c r="SEK1323" s="263"/>
      <c r="SEL1323" s="263"/>
      <c r="SEM1323" s="263"/>
      <c r="SEN1323" s="263"/>
      <c r="SEO1323" s="263"/>
      <c r="SEP1323" s="263"/>
      <c r="SEQ1323" s="263"/>
      <c r="SER1323" s="263"/>
      <c r="SES1323" s="263"/>
      <c r="SET1323" s="263"/>
      <c r="SEU1323" s="263"/>
      <c r="SEV1323" s="263"/>
      <c r="SEW1323" s="263"/>
      <c r="SEX1323" s="263"/>
      <c r="SEY1323" s="263"/>
      <c r="SEZ1323" s="263"/>
      <c r="SFA1323" s="263"/>
      <c r="SFB1323" s="263"/>
      <c r="SFC1323" s="263"/>
      <c r="SFD1323" s="263"/>
      <c r="SFE1323" s="263"/>
      <c r="SFF1323" s="263"/>
      <c r="SFG1323" s="263"/>
      <c r="SFH1323" s="263"/>
      <c r="SFI1323" s="263"/>
      <c r="SFJ1323" s="263"/>
      <c r="SFK1323" s="263"/>
      <c r="SFL1323" s="263"/>
      <c r="SFM1323" s="263"/>
      <c r="SFN1323" s="263"/>
      <c r="SFO1323" s="263"/>
      <c r="SFP1323" s="263"/>
      <c r="SFQ1323" s="263"/>
      <c r="SFR1323" s="263"/>
      <c r="SFS1323" s="263"/>
      <c r="SFT1323" s="263"/>
      <c r="SFU1323" s="263"/>
      <c r="SFV1323" s="263"/>
      <c r="SFW1323" s="263"/>
      <c r="SFX1323" s="263"/>
      <c r="SFY1323" s="263"/>
      <c r="SFZ1323" s="263"/>
      <c r="SGA1323" s="263"/>
      <c r="SGB1323" s="263"/>
      <c r="SGC1323" s="263"/>
      <c r="SGD1323" s="263"/>
      <c r="SGE1323" s="263"/>
      <c r="SGF1323" s="263"/>
      <c r="SGG1323" s="263"/>
      <c r="SGH1323" s="263"/>
      <c r="SGI1323" s="263"/>
      <c r="SGJ1323" s="263"/>
      <c r="SGK1323" s="263"/>
      <c r="SGL1323" s="263"/>
      <c r="SGM1323" s="263"/>
      <c r="SGN1323" s="263"/>
      <c r="SGO1323" s="263"/>
      <c r="SGP1323" s="263"/>
      <c r="SGQ1323" s="263"/>
      <c r="SGR1323" s="263"/>
      <c r="SGS1323" s="263"/>
      <c r="SGT1323" s="263"/>
      <c r="SGU1323" s="263"/>
      <c r="SGV1323" s="263"/>
      <c r="SGW1323" s="263"/>
      <c r="SGX1323" s="263"/>
      <c r="SGY1323" s="263"/>
      <c r="SGZ1323" s="263"/>
      <c r="SHA1323" s="263"/>
      <c r="SHB1323" s="263"/>
      <c r="SHC1323" s="263"/>
      <c r="SHD1323" s="263"/>
      <c r="SHE1323" s="263"/>
      <c r="SHF1323" s="263"/>
      <c r="SHG1323" s="263"/>
      <c r="SHH1323" s="263"/>
      <c r="SHI1323" s="263"/>
      <c r="SHJ1323" s="263"/>
      <c r="SHK1323" s="263"/>
      <c r="SHL1323" s="263"/>
      <c r="SHM1323" s="263"/>
      <c r="SHN1323" s="263"/>
      <c r="SHO1323" s="263"/>
      <c r="SHP1323" s="263"/>
      <c r="SHQ1323" s="263"/>
      <c r="SHR1323" s="263"/>
      <c r="SHS1323" s="263"/>
      <c r="SHT1323" s="263"/>
      <c r="SHU1323" s="263"/>
      <c r="SHV1323" s="263"/>
      <c r="SHW1323" s="263"/>
      <c r="SHX1323" s="263"/>
      <c r="SHY1323" s="263"/>
      <c r="SHZ1323" s="263"/>
      <c r="SIA1323" s="263"/>
      <c r="SIB1323" s="263"/>
      <c r="SIC1323" s="263"/>
      <c r="SID1323" s="263"/>
      <c r="SIE1323" s="263"/>
      <c r="SIF1323" s="263"/>
      <c r="SIG1323" s="263"/>
      <c r="SIH1323" s="263"/>
      <c r="SII1323" s="263"/>
      <c r="SIJ1323" s="263"/>
      <c r="SIK1323" s="263"/>
      <c r="SIL1323" s="263"/>
      <c r="SIM1323" s="263"/>
      <c r="SIN1323" s="263"/>
      <c r="SIO1323" s="263"/>
      <c r="SIP1323" s="263"/>
      <c r="SIQ1323" s="263"/>
      <c r="SIR1323" s="263"/>
      <c r="SIS1323" s="263"/>
      <c r="SIT1323" s="263"/>
      <c r="SIU1323" s="263"/>
      <c r="SIV1323" s="263"/>
      <c r="SIW1323" s="263"/>
      <c r="SIX1323" s="263"/>
      <c r="SIY1323" s="263"/>
      <c r="SIZ1323" s="263"/>
      <c r="SJA1323" s="263"/>
      <c r="SJB1323" s="263"/>
      <c r="SJC1323" s="263"/>
      <c r="SJD1323" s="263"/>
      <c r="SJE1323" s="263"/>
      <c r="SJF1323" s="263"/>
      <c r="SJG1323" s="263"/>
      <c r="SJH1323" s="263"/>
      <c r="SJI1323" s="263"/>
      <c r="SJJ1323" s="263"/>
      <c r="SJK1323" s="263"/>
      <c r="SJL1323" s="263"/>
      <c r="SJM1323" s="263"/>
      <c r="SJN1323" s="263"/>
      <c r="SJO1323" s="263"/>
      <c r="SJP1323" s="263"/>
      <c r="SJQ1323" s="263"/>
      <c r="SJR1323" s="263"/>
      <c r="SJS1323" s="263"/>
      <c r="SJT1323" s="263"/>
      <c r="SJU1323" s="263"/>
      <c r="SJV1323" s="263"/>
      <c r="SJW1323" s="263"/>
      <c r="SJX1323" s="263"/>
      <c r="SJY1323" s="263"/>
      <c r="SJZ1323" s="263"/>
      <c r="SKA1323" s="263"/>
      <c r="SKB1323" s="263"/>
      <c r="SKC1323" s="263"/>
      <c r="SKD1323" s="263"/>
      <c r="SKE1323" s="263"/>
      <c r="SKF1323" s="263"/>
      <c r="SKG1323" s="263"/>
      <c r="SKH1323" s="263"/>
      <c r="SKI1323" s="263"/>
      <c r="SKJ1323" s="263"/>
      <c r="SKK1323" s="263"/>
      <c r="SKL1323" s="263"/>
      <c r="SKM1323" s="263"/>
      <c r="SKN1323" s="263"/>
      <c r="SKO1323" s="263"/>
      <c r="SKP1323" s="263"/>
      <c r="SKQ1323" s="263"/>
      <c r="SKR1323" s="263"/>
      <c r="SKS1323" s="263"/>
      <c r="SKT1323" s="263"/>
      <c r="SKU1323" s="263"/>
      <c r="SKV1323" s="263"/>
      <c r="SKW1323" s="263"/>
      <c r="SKX1323" s="263"/>
      <c r="SKY1323" s="263"/>
      <c r="SKZ1323" s="263"/>
      <c r="SLA1323" s="263"/>
      <c r="SLB1323" s="263"/>
      <c r="SLC1323" s="263"/>
      <c r="SLD1323" s="263"/>
      <c r="SLE1323" s="263"/>
      <c r="SLF1323" s="263"/>
      <c r="SLG1323" s="263"/>
      <c r="SLH1323" s="263"/>
      <c r="SLI1323" s="263"/>
      <c r="SLJ1323" s="263"/>
      <c r="SLK1323" s="263"/>
      <c r="SLL1323" s="263"/>
      <c r="SLM1323" s="263"/>
      <c r="SLN1323" s="263"/>
      <c r="SLO1323" s="263"/>
      <c r="SLP1323" s="263"/>
      <c r="SLQ1323" s="263"/>
      <c r="SLR1323" s="263"/>
      <c r="SLS1323" s="263"/>
      <c r="SLT1323" s="263"/>
      <c r="SLU1323" s="263"/>
      <c r="SLV1323" s="263"/>
      <c r="SLW1323" s="263"/>
      <c r="SLX1323" s="263"/>
      <c r="SLY1323" s="263"/>
      <c r="SLZ1323" s="263"/>
      <c r="SMA1323" s="263"/>
      <c r="SMB1323" s="263"/>
      <c r="SMC1323" s="263"/>
      <c r="SMD1323" s="263"/>
      <c r="SME1323" s="263"/>
      <c r="SMF1323" s="263"/>
      <c r="SMG1323" s="263"/>
      <c r="SMH1323" s="263"/>
      <c r="SMI1323" s="263"/>
      <c r="SMJ1323" s="263"/>
      <c r="SMK1323" s="263"/>
      <c r="SML1323" s="263"/>
      <c r="SMM1323" s="263"/>
      <c r="SMN1323" s="263"/>
      <c r="SMO1323" s="263"/>
      <c r="SMP1323" s="263"/>
      <c r="SMQ1323" s="263"/>
      <c r="SMR1323" s="263"/>
      <c r="SMS1323" s="263"/>
      <c r="SMT1323" s="263"/>
      <c r="SMU1323" s="263"/>
      <c r="SMV1323" s="263"/>
      <c r="SMW1323" s="263"/>
      <c r="SMX1323" s="263"/>
      <c r="SMY1323" s="263"/>
      <c r="SMZ1323" s="263"/>
      <c r="SNA1323" s="263"/>
      <c r="SNB1323" s="263"/>
      <c r="SNC1323" s="263"/>
      <c r="SND1323" s="263"/>
      <c r="SNE1323" s="263"/>
      <c r="SNF1323" s="263"/>
      <c r="SNG1323" s="263"/>
      <c r="SNH1323" s="263"/>
      <c r="SNI1323" s="263"/>
      <c r="SNJ1323" s="263"/>
      <c r="SNK1323" s="263"/>
      <c r="SNL1323" s="263"/>
      <c r="SNM1323" s="263"/>
      <c r="SNN1323" s="263"/>
      <c r="SNO1323" s="263"/>
      <c r="SNP1323" s="263"/>
      <c r="SNQ1323" s="263"/>
      <c r="SNR1323" s="263"/>
      <c r="SNS1323" s="263"/>
      <c r="SNT1323" s="263"/>
      <c r="SNU1323" s="263"/>
      <c r="SNV1323" s="263"/>
      <c r="SNW1323" s="263"/>
      <c r="SNX1323" s="263"/>
      <c r="SNY1323" s="263"/>
      <c r="SNZ1323" s="263"/>
      <c r="SOA1323" s="263"/>
      <c r="SOB1323" s="263"/>
      <c r="SOC1323" s="263"/>
      <c r="SOD1323" s="263"/>
      <c r="SOE1323" s="263"/>
      <c r="SOF1323" s="263"/>
      <c r="SOG1323" s="263"/>
      <c r="SOH1323" s="263"/>
      <c r="SOI1323" s="263"/>
      <c r="SOJ1323" s="263"/>
      <c r="SOK1323" s="263"/>
      <c r="SOL1323" s="263"/>
      <c r="SOM1323" s="263"/>
      <c r="SON1323" s="263"/>
      <c r="SOO1323" s="263"/>
      <c r="SOP1323" s="263"/>
      <c r="SOQ1323" s="263"/>
      <c r="SOR1323" s="263"/>
      <c r="SOS1323" s="263"/>
      <c r="SOT1323" s="263"/>
      <c r="SOU1323" s="263"/>
      <c r="SOV1323" s="263"/>
      <c r="SOW1323" s="263"/>
      <c r="SOX1323" s="263"/>
      <c r="SOY1323" s="263"/>
      <c r="SOZ1323" s="263"/>
      <c r="SPA1323" s="263"/>
      <c r="SPB1323" s="263"/>
      <c r="SPC1323" s="263"/>
      <c r="SPD1323" s="263"/>
      <c r="SPE1323" s="263"/>
      <c r="SPF1323" s="263"/>
      <c r="SPG1323" s="263"/>
      <c r="SPH1323" s="263"/>
      <c r="SPI1323" s="263"/>
      <c r="SPJ1323" s="263"/>
      <c r="SPK1323" s="263"/>
      <c r="SPL1323" s="263"/>
      <c r="SPM1323" s="263"/>
      <c r="SPN1323" s="263"/>
      <c r="SPO1323" s="263"/>
      <c r="SPP1323" s="263"/>
      <c r="SPQ1323" s="263"/>
      <c r="SPR1323" s="263"/>
      <c r="SPS1323" s="263"/>
      <c r="SPT1323" s="263"/>
      <c r="SPU1323" s="263"/>
      <c r="SPV1323" s="263"/>
      <c r="SPW1323" s="263"/>
      <c r="SPX1323" s="263"/>
      <c r="SPY1323" s="263"/>
      <c r="SPZ1323" s="263"/>
      <c r="SQA1323" s="263"/>
      <c r="SQB1323" s="263"/>
      <c r="SQC1323" s="263"/>
      <c r="SQD1323" s="263"/>
      <c r="SQE1323" s="263"/>
      <c r="SQF1323" s="263"/>
      <c r="SQG1323" s="263"/>
      <c r="SQH1323" s="263"/>
      <c r="SQI1323" s="263"/>
      <c r="SQJ1323" s="263"/>
      <c r="SQK1323" s="263"/>
      <c r="SQL1323" s="263"/>
      <c r="SQM1323" s="263"/>
      <c r="SQN1323" s="263"/>
      <c r="SQO1323" s="263"/>
      <c r="SQP1323" s="263"/>
      <c r="SQQ1323" s="263"/>
      <c r="SQR1323" s="263"/>
      <c r="SQS1323" s="263"/>
      <c r="SQT1323" s="263"/>
      <c r="SQU1323" s="263"/>
      <c r="SQV1323" s="263"/>
      <c r="SQW1323" s="263"/>
      <c r="SQX1323" s="263"/>
      <c r="SQY1323" s="263"/>
      <c r="SQZ1323" s="263"/>
      <c r="SRA1323" s="263"/>
      <c r="SRB1323" s="263"/>
      <c r="SRC1323" s="263"/>
      <c r="SRD1323" s="263"/>
      <c r="SRE1323" s="263"/>
      <c r="SRF1323" s="263"/>
      <c r="SRG1323" s="263"/>
      <c r="SRH1323" s="263"/>
      <c r="SRI1323" s="263"/>
      <c r="SRJ1323" s="263"/>
      <c r="SRK1323" s="263"/>
      <c r="SRL1323" s="263"/>
      <c r="SRM1323" s="263"/>
      <c r="SRN1323" s="263"/>
      <c r="SRO1323" s="263"/>
      <c r="SRP1323" s="263"/>
      <c r="SRQ1323" s="263"/>
      <c r="SRR1323" s="263"/>
      <c r="SRS1323" s="263"/>
      <c r="SRT1323" s="263"/>
      <c r="SRU1323" s="263"/>
      <c r="SRV1323" s="263"/>
      <c r="SRW1323" s="263"/>
      <c r="SRX1323" s="263"/>
      <c r="SRY1323" s="263"/>
      <c r="SRZ1323" s="263"/>
      <c r="SSA1323" s="263"/>
      <c r="SSB1323" s="263"/>
      <c r="SSC1323" s="263"/>
      <c r="SSD1323" s="263"/>
      <c r="SSE1323" s="263"/>
      <c r="SSF1323" s="263"/>
      <c r="SSG1323" s="263"/>
      <c r="SSH1323" s="263"/>
      <c r="SSI1323" s="263"/>
      <c r="SSJ1323" s="263"/>
      <c r="SSK1323" s="263"/>
      <c r="SSL1323" s="263"/>
      <c r="SSM1323" s="263"/>
      <c r="SSN1323" s="263"/>
      <c r="SSO1323" s="263"/>
      <c r="SSP1323" s="263"/>
      <c r="SSQ1323" s="263"/>
      <c r="SSR1323" s="263"/>
      <c r="SSS1323" s="263"/>
      <c r="SST1323" s="263"/>
      <c r="SSU1323" s="263"/>
      <c r="SSV1323" s="263"/>
      <c r="SSW1323" s="263"/>
      <c r="SSX1323" s="263"/>
      <c r="SSY1323" s="263"/>
      <c r="SSZ1323" s="263"/>
      <c r="STA1323" s="263"/>
      <c r="STB1323" s="263"/>
      <c r="STC1323" s="263"/>
      <c r="STD1323" s="263"/>
      <c r="STE1323" s="263"/>
      <c r="STF1323" s="263"/>
      <c r="STG1323" s="263"/>
      <c r="STH1323" s="263"/>
      <c r="STI1323" s="263"/>
      <c r="STJ1323" s="263"/>
      <c r="STK1323" s="263"/>
      <c r="STL1323" s="263"/>
      <c r="STM1323" s="263"/>
      <c r="STN1323" s="263"/>
      <c r="STO1323" s="263"/>
      <c r="STP1323" s="263"/>
      <c r="STQ1323" s="263"/>
      <c r="STR1323" s="263"/>
      <c r="STS1323" s="263"/>
      <c r="STT1323" s="263"/>
      <c r="STU1323" s="263"/>
      <c r="STV1323" s="263"/>
      <c r="STW1323" s="263"/>
      <c r="STX1323" s="263"/>
      <c r="STY1323" s="263"/>
      <c r="STZ1323" s="263"/>
      <c r="SUA1323" s="263"/>
      <c r="SUB1323" s="263"/>
      <c r="SUC1323" s="263"/>
      <c r="SUD1323" s="263"/>
      <c r="SUE1323" s="263"/>
      <c r="SUF1323" s="263"/>
      <c r="SUG1323" s="263"/>
      <c r="SUH1323" s="263"/>
      <c r="SUI1323" s="263"/>
      <c r="SUJ1323" s="263"/>
      <c r="SUK1323" s="263"/>
      <c r="SUL1323" s="263"/>
      <c r="SUM1323" s="263"/>
      <c r="SUN1323" s="263"/>
      <c r="SUO1323" s="263"/>
      <c r="SUP1323" s="263"/>
      <c r="SUQ1323" s="263"/>
      <c r="SUR1323" s="263"/>
      <c r="SUS1323" s="263"/>
      <c r="SUT1323" s="263"/>
      <c r="SUU1323" s="263"/>
      <c r="SUV1323" s="263"/>
      <c r="SUW1323" s="263"/>
      <c r="SUX1323" s="263"/>
      <c r="SUY1323" s="263"/>
      <c r="SUZ1323" s="263"/>
      <c r="SVA1323" s="263"/>
      <c r="SVB1323" s="263"/>
      <c r="SVC1323" s="263"/>
      <c r="SVD1323" s="263"/>
      <c r="SVE1323" s="263"/>
      <c r="SVF1323" s="263"/>
      <c r="SVG1323" s="263"/>
      <c r="SVH1323" s="263"/>
      <c r="SVI1323" s="263"/>
      <c r="SVJ1323" s="263"/>
      <c r="SVK1323" s="263"/>
      <c r="SVL1323" s="263"/>
      <c r="SVM1323" s="263"/>
      <c r="SVN1323" s="263"/>
      <c r="SVO1323" s="263"/>
      <c r="SVP1323" s="263"/>
      <c r="SVQ1323" s="263"/>
      <c r="SVR1323" s="263"/>
      <c r="SVS1323" s="263"/>
      <c r="SVT1323" s="263"/>
      <c r="SVU1323" s="263"/>
      <c r="SVV1323" s="263"/>
      <c r="SVW1323" s="263"/>
      <c r="SVX1323" s="263"/>
      <c r="SVY1323" s="263"/>
      <c r="SVZ1323" s="263"/>
      <c r="SWA1323" s="263"/>
      <c r="SWB1323" s="263"/>
      <c r="SWC1323" s="263"/>
      <c r="SWD1323" s="263"/>
      <c r="SWE1323" s="263"/>
      <c r="SWF1323" s="263"/>
      <c r="SWG1323" s="263"/>
      <c r="SWH1323" s="263"/>
      <c r="SWI1323" s="263"/>
      <c r="SWJ1323" s="263"/>
      <c r="SWK1323" s="263"/>
      <c r="SWL1323" s="263"/>
      <c r="SWM1323" s="263"/>
      <c r="SWN1323" s="263"/>
      <c r="SWO1323" s="263"/>
      <c r="SWP1323" s="263"/>
      <c r="SWQ1323" s="263"/>
      <c r="SWR1323" s="263"/>
      <c r="SWS1323" s="263"/>
      <c r="SWT1323" s="263"/>
      <c r="SWU1323" s="263"/>
      <c r="SWV1323" s="263"/>
      <c r="SWW1323" s="263"/>
      <c r="SWX1323" s="263"/>
      <c r="SWY1323" s="263"/>
      <c r="SWZ1323" s="263"/>
      <c r="SXA1323" s="263"/>
      <c r="SXB1323" s="263"/>
      <c r="SXC1323" s="263"/>
      <c r="SXD1323" s="263"/>
      <c r="SXE1323" s="263"/>
      <c r="SXF1323" s="263"/>
      <c r="SXG1323" s="263"/>
      <c r="SXH1323" s="263"/>
      <c r="SXI1323" s="263"/>
      <c r="SXJ1323" s="263"/>
      <c r="SXK1323" s="263"/>
      <c r="SXL1323" s="263"/>
      <c r="SXM1323" s="263"/>
      <c r="SXN1323" s="263"/>
      <c r="SXO1323" s="263"/>
      <c r="SXP1323" s="263"/>
      <c r="SXQ1323" s="263"/>
      <c r="SXR1323" s="263"/>
      <c r="SXS1323" s="263"/>
      <c r="SXT1323" s="263"/>
      <c r="SXU1323" s="263"/>
      <c r="SXV1323" s="263"/>
      <c r="SXW1323" s="263"/>
      <c r="SXX1323" s="263"/>
      <c r="SXY1323" s="263"/>
      <c r="SXZ1323" s="263"/>
      <c r="SYA1323" s="263"/>
      <c r="SYB1323" s="263"/>
      <c r="SYC1323" s="263"/>
      <c r="SYD1323" s="263"/>
      <c r="SYE1323" s="263"/>
      <c r="SYF1323" s="263"/>
      <c r="SYG1323" s="263"/>
      <c r="SYH1323" s="263"/>
      <c r="SYI1323" s="263"/>
      <c r="SYJ1323" s="263"/>
      <c r="SYK1323" s="263"/>
      <c r="SYL1323" s="263"/>
      <c r="SYM1323" s="263"/>
      <c r="SYN1323" s="263"/>
      <c r="SYO1323" s="263"/>
      <c r="SYP1323" s="263"/>
      <c r="SYQ1323" s="263"/>
      <c r="SYR1323" s="263"/>
      <c r="SYS1323" s="263"/>
      <c r="SYT1323" s="263"/>
      <c r="SYU1323" s="263"/>
      <c r="SYV1323" s="263"/>
      <c r="SYW1323" s="263"/>
      <c r="SYX1323" s="263"/>
      <c r="SYY1323" s="263"/>
      <c r="SYZ1323" s="263"/>
      <c r="SZA1323" s="263"/>
      <c r="SZB1323" s="263"/>
      <c r="SZC1323" s="263"/>
      <c r="SZD1323" s="263"/>
      <c r="SZE1323" s="263"/>
      <c r="SZF1323" s="263"/>
      <c r="SZG1323" s="263"/>
      <c r="SZH1323" s="263"/>
      <c r="SZI1323" s="263"/>
      <c r="SZJ1323" s="263"/>
      <c r="SZK1323" s="263"/>
      <c r="SZL1323" s="263"/>
      <c r="SZM1323" s="263"/>
      <c r="SZN1323" s="263"/>
      <c r="SZO1323" s="263"/>
      <c r="SZP1323" s="263"/>
      <c r="SZQ1323" s="263"/>
      <c r="SZR1323" s="263"/>
      <c r="SZS1323" s="263"/>
      <c r="SZT1323" s="263"/>
      <c r="SZU1323" s="263"/>
      <c r="SZV1323" s="263"/>
      <c r="SZW1323" s="263"/>
      <c r="SZX1323" s="263"/>
      <c r="SZY1323" s="263"/>
      <c r="SZZ1323" s="263"/>
      <c r="TAA1323" s="263"/>
      <c r="TAB1323" s="263"/>
      <c r="TAC1323" s="263"/>
      <c r="TAD1323" s="263"/>
      <c r="TAE1323" s="263"/>
      <c r="TAF1323" s="263"/>
      <c r="TAG1323" s="263"/>
      <c r="TAH1323" s="263"/>
      <c r="TAI1323" s="263"/>
      <c r="TAJ1323" s="263"/>
      <c r="TAK1323" s="263"/>
      <c r="TAL1323" s="263"/>
      <c r="TAM1323" s="263"/>
      <c r="TAN1323" s="263"/>
      <c r="TAO1323" s="263"/>
      <c r="TAP1323" s="263"/>
      <c r="TAQ1323" s="263"/>
      <c r="TAR1323" s="263"/>
      <c r="TAS1323" s="263"/>
      <c r="TAT1323" s="263"/>
      <c r="TAU1323" s="263"/>
      <c r="TAV1323" s="263"/>
      <c r="TAW1323" s="263"/>
      <c r="TAX1323" s="263"/>
      <c r="TAY1323" s="263"/>
      <c r="TAZ1323" s="263"/>
      <c r="TBA1323" s="263"/>
      <c r="TBB1323" s="263"/>
      <c r="TBC1323" s="263"/>
      <c r="TBD1323" s="263"/>
      <c r="TBE1323" s="263"/>
      <c r="TBF1323" s="263"/>
      <c r="TBG1323" s="263"/>
      <c r="TBH1323" s="263"/>
      <c r="TBI1323" s="263"/>
      <c r="TBJ1323" s="263"/>
      <c r="TBK1323" s="263"/>
      <c r="TBL1323" s="263"/>
      <c r="TBM1323" s="263"/>
      <c r="TBN1323" s="263"/>
      <c r="TBO1323" s="263"/>
      <c r="TBP1323" s="263"/>
      <c r="TBQ1323" s="263"/>
      <c r="TBR1323" s="263"/>
      <c r="TBS1323" s="263"/>
      <c r="TBT1323" s="263"/>
      <c r="TBU1323" s="263"/>
      <c r="TBV1323" s="263"/>
      <c r="TBW1323" s="263"/>
      <c r="TBX1323" s="263"/>
      <c r="TBY1323" s="263"/>
      <c r="TBZ1323" s="263"/>
      <c r="TCA1323" s="263"/>
      <c r="TCB1323" s="263"/>
      <c r="TCC1323" s="263"/>
      <c r="TCD1323" s="263"/>
      <c r="TCE1323" s="263"/>
      <c r="TCF1323" s="263"/>
      <c r="TCG1323" s="263"/>
      <c r="TCH1323" s="263"/>
      <c r="TCI1323" s="263"/>
      <c r="TCJ1323" s="263"/>
      <c r="TCK1323" s="263"/>
      <c r="TCL1323" s="263"/>
      <c r="TCM1323" s="263"/>
      <c r="TCN1323" s="263"/>
      <c r="TCO1323" s="263"/>
      <c r="TCP1323" s="263"/>
      <c r="TCQ1323" s="263"/>
      <c r="TCR1323" s="263"/>
      <c r="TCS1323" s="263"/>
      <c r="TCT1323" s="263"/>
      <c r="TCU1323" s="263"/>
      <c r="TCV1323" s="263"/>
      <c r="TCW1323" s="263"/>
      <c r="TCX1323" s="263"/>
      <c r="TCY1323" s="263"/>
      <c r="TCZ1323" s="263"/>
      <c r="TDA1323" s="263"/>
      <c r="TDB1323" s="263"/>
      <c r="TDC1323" s="263"/>
      <c r="TDD1323" s="263"/>
      <c r="TDE1323" s="263"/>
      <c r="TDF1323" s="263"/>
      <c r="TDG1323" s="263"/>
      <c r="TDH1323" s="263"/>
      <c r="TDI1323" s="263"/>
      <c r="TDJ1323" s="263"/>
      <c r="TDK1323" s="263"/>
      <c r="TDL1323" s="263"/>
      <c r="TDM1323" s="263"/>
      <c r="TDN1323" s="263"/>
      <c r="TDO1323" s="263"/>
      <c r="TDP1323" s="263"/>
      <c r="TDQ1323" s="263"/>
      <c r="TDR1323" s="263"/>
      <c r="TDS1323" s="263"/>
      <c r="TDT1323" s="263"/>
      <c r="TDU1323" s="263"/>
      <c r="TDV1323" s="263"/>
      <c r="TDW1323" s="263"/>
      <c r="TDX1323" s="263"/>
      <c r="TDY1323" s="263"/>
      <c r="TDZ1323" s="263"/>
      <c r="TEA1323" s="263"/>
      <c r="TEB1323" s="263"/>
      <c r="TEC1323" s="263"/>
      <c r="TED1323" s="263"/>
      <c r="TEE1323" s="263"/>
      <c r="TEF1323" s="263"/>
      <c r="TEG1323" s="263"/>
      <c r="TEH1323" s="263"/>
      <c r="TEI1323" s="263"/>
      <c r="TEJ1323" s="263"/>
      <c r="TEK1323" s="263"/>
      <c r="TEL1323" s="263"/>
      <c r="TEM1323" s="263"/>
      <c r="TEN1323" s="263"/>
      <c r="TEO1323" s="263"/>
      <c r="TEP1323" s="263"/>
      <c r="TEQ1323" s="263"/>
      <c r="TER1323" s="263"/>
      <c r="TES1323" s="263"/>
      <c r="TET1323" s="263"/>
      <c r="TEU1323" s="263"/>
      <c r="TEV1323" s="263"/>
      <c r="TEW1323" s="263"/>
      <c r="TEX1323" s="263"/>
      <c r="TEY1323" s="263"/>
      <c r="TEZ1323" s="263"/>
      <c r="TFA1323" s="263"/>
      <c r="TFB1323" s="263"/>
      <c r="TFC1323" s="263"/>
      <c r="TFD1323" s="263"/>
      <c r="TFE1323" s="263"/>
      <c r="TFF1323" s="263"/>
      <c r="TFG1323" s="263"/>
      <c r="TFH1323" s="263"/>
      <c r="TFI1323" s="263"/>
      <c r="TFJ1323" s="263"/>
      <c r="TFK1323" s="263"/>
      <c r="TFL1323" s="263"/>
      <c r="TFM1323" s="263"/>
      <c r="TFN1323" s="263"/>
      <c r="TFO1323" s="263"/>
      <c r="TFP1323" s="263"/>
      <c r="TFQ1323" s="263"/>
      <c r="TFR1323" s="263"/>
      <c r="TFS1323" s="263"/>
      <c r="TFT1323" s="263"/>
      <c r="TFU1323" s="263"/>
      <c r="TFV1323" s="263"/>
      <c r="TFW1323" s="263"/>
      <c r="TFX1323" s="263"/>
      <c r="TFY1323" s="263"/>
      <c r="TFZ1323" s="263"/>
      <c r="TGA1323" s="263"/>
      <c r="TGB1323" s="263"/>
      <c r="TGC1323" s="263"/>
      <c r="TGD1323" s="263"/>
      <c r="TGE1323" s="263"/>
      <c r="TGF1323" s="263"/>
      <c r="TGG1323" s="263"/>
      <c r="TGH1323" s="263"/>
      <c r="TGI1323" s="263"/>
      <c r="TGJ1323" s="263"/>
      <c r="TGK1323" s="263"/>
      <c r="TGL1323" s="263"/>
      <c r="TGM1323" s="263"/>
      <c r="TGN1323" s="263"/>
      <c r="TGO1323" s="263"/>
      <c r="TGP1323" s="263"/>
      <c r="TGQ1323" s="263"/>
      <c r="TGR1323" s="263"/>
      <c r="TGS1323" s="263"/>
      <c r="TGT1323" s="263"/>
      <c r="TGU1323" s="263"/>
      <c r="TGV1323" s="263"/>
      <c r="TGW1323" s="263"/>
      <c r="TGX1323" s="263"/>
      <c r="TGY1323" s="263"/>
      <c r="TGZ1323" s="263"/>
      <c r="THA1323" s="263"/>
      <c r="THB1323" s="263"/>
      <c r="THC1323" s="263"/>
      <c r="THD1323" s="263"/>
      <c r="THE1323" s="263"/>
      <c r="THF1323" s="263"/>
      <c r="THG1323" s="263"/>
      <c r="THH1323" s="263"/>
      <c r="THI1323" s="263"/>
      <c r="THJ1323" s="263"/>
      <c r="THK1323" s="263"/>
      <c r="THL1323" s="263"/>
      <c r="THM1323" s="263"/>
      <c r="THN1323" s="263"/>
      <c r="THO1323" s="263"/>
      <c r="THP1323" s="263"/>
      <c r="THQ1323" s="263"/>
      <c r="THR1323" s="263"/>
      <c r="THS1323" s="263"/>
      <c r="THT1323" s="263"/>
      <c r="THU1323" s="263"/>
      <c r="THV1323" s="263"/>
      <c r="THW1323" s="263"/>
      <c r="THX1323" s="263"/>
      <c r="THY1323" s="263"/>
      <c r="THZ1323" s="263"/>
      <c r="TIA1323" s="263"/>
      <c r="TIB1323" s="263"/>
      <c r="TIC1323" s="263"/>
      <c r="TID1323" s="263"/>
      <c r="TIE1323" s="263"/>
      <c r="TIF1323" s="263"/>
      <c r="TIG1323" s="263"/>
      <c r="TIH1323" s="263"/>
      <c r="TII1323" s="263"/>
      <c r="TIJ1323" s="263"/>
      <c r="TIK1323" s="263"/>
      <c r="TIL1323" s="263"/>
      <c r="TIM1323" s="263"/>
      <c r="TIN1323" s="263"/>
      <c r="TIO1323" s="263"/>
      <c r="TIP1323" s="263"/>
      <c r="TIQ1323" s="263"/>
      <c r="TIR1323" s="263"/>
      <c r="TIS1323" s="263"/>
      <c r="TIT1323" s="263"/>
      <c r="TIU1323" s="263"/>
      <c r="TIV1323" s="263"/>
      <c r="TIW1323" s="263"/>
      <c r="TIX1323" s="263"/>
      <c r="TIY1323" s="263"/>
      <c r="TIZ1323" s="263"/>
      <c r="TJA1323" s="263"/>
      <c r="TJB1323" s="263"/>
      <c r="TJC1323" s="263"/>
      <c r="TJD1323" s="263"/>
      <c r="TJE1323" s="263"/>
      <c r="TJF1323" s="263"/>
      <c r="TJG1323" s="263"/>
      <c r="TJH1323" s="263"/>
      <c r="TJI1323" s="263"/>
      <c r="TJJ1323" s="263"/>
      <c r="TJK1323" s="263"/>
      <c r="TJL1323" s="263"/>
      <c r="TJM1323" s="263"/>
      <c r="TJN1323" s="263"/>
      <c r="TJO1323" s="263"/>
      <c r="TJP1323" s="263"/>
      <c r="TJQ1323" s="263"/>
      <c r="TJR1323" s="263"/>
      <c r="TJS1323" s="263"/>
      <c r="TJT1323" s="263"/>
      <c r="TJU1323" s="263"/>
      <c r="TJV1323" s="263"/>
      <c r="TJW1323" s="263"/>
      <c r="TJX1323" s="263"/>
      <c r="TJY1323" s="263"/>
      <c r="TJZ1323" s="263"/>
      <c r="TKA1323" s="263"/>
      <c r="TKB1323" s="263"/>
      <c r="TKC1323" s="263"/>
      <c r="TKD1323" s="263"/>
      <c r="TKE1323" s="263"/>
      <c r="TKF1323" s="263"/>
      <c r="TKG1323" s="263"/>
      <c r="TKH1323" s="263"/>
      <c r="TKI1323" s="263"/>
      <c r="TKJ1323" s="263"/>
      <c r="TKK1323" s="263"/>
      <c r="TKL1323" s="263"/>
      <c r="TKM1323" s="263"/>
      <c r="TKN1323" s="263"/>
      <c r="TKO1323" s="263"/>
      <c r="TKP1323" s="263"/>
      <c r="TKQ1323" s="263"/>
      <c r="TKR1323" s="263"/>
      <c r="TKS1323" s="263"/>
      <c r="TKT1323" s="263"/>
      <c r="TKU1323" s="263"/>
      <c r="TKV1323" s="263"/>
      <c r="TKW1323" s="263"/>
      <c r="TKX1323" s="263"/>
      <c r="TKY1323" s="263"/>
      <c r="TKZ1323" s="263"/>
      <c r="TLA1323" s="263"/>
      <c r="TLB1323" s="263"/>
      <c r="TLC1323" s="263"/>
      <c r="TLD1323" s="263"/>
      <c r="TLE1323" s="263"/>
      <c r="TLF1323" s="263"/>
      <c r="TLG1323" s="263"/>
      <c r="TLH1323" s="263"/>
      <c r="TLI1323" s="263"/>
      <c r="TLJ1323" s="263"/>
      <c r="TLK1323" s="263"/>
      <c r="TLL1323" s="263"/>
      <c r="TLM1323" s="263"/>
      <c r="TLN1323" s="263"/>
      <c r="TLO1323" s="263"/>
      <c r="TLP1323" s="263"/>
      <c r="TLQ1323" s="263"/>
      <c r="TLR1323" s="263"/>
      <c r="TLS1323" s="263"/>
      <c r="TLT1323" s="263"/>
      <c r="TLU1323" s="263"/>
      <c r="TLV1323" s="263"/>
      <c r="TLW1323" s="263"/>
      <c r="TLX1323" s="263"/>
      <c r="TLY1323" s="263"/>
      <c r="TLZ1323" s="263"/>
      <c r="TMA1323" s="263"/>
      <c r="TMB1323" s="263"/>
      <c r="TMC1323" s="263"/>
      <c r="TMD1323" s="263"/>
      <c r="TME1323" s="263"/>
      <c r="TMF1323" s="263"/>
      <c r="TMG1323" s="263"/>
      <c r="TMH1323" s="263"/>
      <c r="TMI1323" s="263"/>
      <c r="TMJ1323" s="263"/>
      <c r="TMK1323" s="263"/>
      <c r="TML1323" s="263"/>
      <c r="TMM1323" s="263"/>
      <c r="TMN1323" s="263"/>
      <c r="TMO1323" s="263"/>
      <c r="TMP1323" s="263"/>
      <c r="TMQ1323" s="263"/>
      <c r="TMR1323" s="263"/>
      <c r="TMS1323" s="263"/>
      <c r="TMT1323" s="263"/>
      <c r="TMU1323" s="263"/>
      <c r="TMV1323" s="263"/>
      <c r="TMW1323" s="263"/>
      <c r="TMX1323" s="263"/>
      <c r="TMY1323" s="263"/>
      <c r="TMZ1323" s="263"/>
      <c r="TNA1323" s="263"/>
      <c r="TNB1323" s="263"/>
      <c r="TNC1323" s="263"/>
      <c r="TND1323" s="263"/>
      <c r="TNE1323" s="263"/>
      <c r="TNF1323" s="263"/>
      <c r="TNG1323" s="263"/>
      <c r="TNH1323" s="263"/>
      <c r="TNI1323" s="263"/>
      <c r="TNJ1323" s="263"/>
      <c r="TNK1323" s="263"/>
      <c r="TNL1323" s="263"/>
      <c r="TNM1323" s="263"/>
      <c r="TNN1323" s="263"/>
      <c r="TNO1323" s="263"/>
      <c r="TNP1323" s="263"/>
      <c r="TNQ1323" s="263"/>
      <c r="TNR1323" s="263"/>
      <c r="TNS1323" s="263"/>
      <c r="TNT1323" s="263"/>
      <c r="TNU1323" s="263"/>
      <c r="TNV1323" s="263"/>
      <c r="TNW1323" s="263"/>
      <c r="TNX1323" s="263"/>
      <c r="TNY1323" s="263"/>
      <c r="TNZ1323" s="263"/>
      <c r="TOA1323" s="263"/>
      <c r="TOB1323" s="263"/>
      <c r="TOC1323" s="263"/>
      <c r="TOD1323" s="263"/>
      <c r="TOE1323" s="263"/>
      <c r="TOF1323" s="263"/>
      <c r="TOG1323" s="263"/>
      <c r="TOH1323" s="263"/>
      <c r="TOI1323" s="263"/>
      <c r="TOJ1323" s="263"/>
      <c r="TOK1323" s="263"/>
      <c r="TOL1323" s="263"/>
      <c r="TOM1323" s="263"/>
      <c r="TON1323" s="263"/>
      <c r="TOO1323" s="263"/>
      <c r="TOP1323" s="263"/>
      <c r="TOQ1323" s="263"/>
      <c r="TOR1323" s="263"/>
      <c r="TOS1323" s="263"/>
      <c r="TOT1323" s="263"/>
      <c r="TOU1323" s="263"/>
      <c r="TOV1323" s="263"/>
      <c r="TOW1323" s="263"/>
      <c r="TOX1323" s="263"/>
      <c r="TOY1323" s="263"/>
      <c r="TOZ1323" s="263"/>
      <c r="TPA1323" s="263"/>
      <c r="TPB1323" s="263"/>
      <c r="TPC1323" s="263"/>
      <c r="TPD1323" s="263"/>
      <c r="TPE1323" s="263"/>
      <c r="TPF1323" s="263"/>
      <c r="TPG1323" s="263"/>
      <c r="TPH1323" s="263"/>
      <c r="TPI1323" s="263"/>
      <c r="TPJ1323" s="263"/>
      <c r="TPK1323" s="263"/>
      <c r="TPL1323" s="263"/>
      <c r="TPM1323" s="263"/>
      <c r="TPN1323" s="263"/>
      <c r="TPO1323" s="263"/>
      <c r="TPP1323" s="263"/>
      <c r="TPQ1323" s="263"/>
      <c r="TPR1323" s="263"/>
      <c r="TPS1323" s="263"/>
      <c r="TPT1323" s="263"/>
      <c r="TPU1323" s="263"/>
      <c r="TPV1323" s="263"/>
      <c r="TPW1323" s="263"/>
      <c r="TPX1323" s="263"/>
      <c r="TPY1323" s="263"/>
      <c r="TPZ1323" s="263"/>
      <c r="TQA1323" s="263"/>
      <c r="TQB1323" s="263"/>
      <c r="TQC1323" s="263"/>
      <c r="TQD1323" s="263"/>
      <c r="TQE1323" s="263"/>
      <c r="TQF1323" s="263"/>
      <c r="TQG1323" s="263"/>
      <c r="TQH1323" s="263"/>
      <c r="TQI1323" s="263"/>
      <c r="TQJ1323" s="263"/>
      <c r="TQK1323" s="263"/>
      <c r="TQL1323" s="263"/>
      <c r="TQM1323" s="263"/>
      <c r="TQN1323" s="263"/>
      <c r="TQO1323" s="263"/>
      <c r="TQP1323" s="263"/>
      <c r="TQQ1323" s="263"/>
      <c r="TQR1323" s="263"/>
      <c r="TQS1323" s="263"/>
      <c r="TQT1323" s="263"/>
      <c r="TQU1323" s="263"/>
      <c r="TQV1323" s="263"/>
      <c r="TQW1323" s="263"/>
      <c r="TQX1323" s="263"/>
      <c r="TQY1323" s="263"/>
      <c r="TQZ1323" s="263"/>
      <c r="TRA1323" s="263"/>
      <c r="TRB1323" s="263"/>
      <c r="TRC1323" s="263"/>
      <c r="TRD1323" s="263"/>
      <c r="TRE1323" s="263"/>
      <c r="TRF1323" s="263"/>
      <c r="TRG1323" s="263"/>
      <c r="TRH1323" s="263"/>
      <c r="TRI1323" s="263"/>
      <c r="TRJ1323" s="263"/>
      <c r="TRK1323" s="263"/>
      <c r="TRL1323" s="263"/>
      <c r="TRM1323" s="263"/>
      <c r="TRN1323" s="263"/>
      <c r="TRO1323" s="263"/>
      <c r="TRP1323" s="263"/>
      <c r="TRQ1323" s="263"/>
      <c r="TRR1323" s="263"/>
      <c r="TRS1323" s="263"/>
      <c r="TRT1323" s="263"/>
      <c r="TRU1323" s="263"/>
      <c r="TRV1323" s="263"/>
      <c r="TRW1323" s="263"/>
      <c r="TRX1323" s="263"/>
      <c r="TRY1323" s="263"/>
      <c r="TRZ1323" s="263"/>
      <c r="TSA1323" s="263"/>
      <c r="TSB1323" s="263"/>
      <c r="TSC1323" s="263"/>
      <c r="TSD1323" s="263"/>
      <c r="TSE1323" s="263"/>
      <c r="TSF1323" s="263"/>
      <c r="TSG1323" s="263"/>
      <c r="TSH1323" s="263"/>
      <c r="TSI1323" s="263"/>
      <c r="TSJ1323" s="263"/>
      <c r="TSK1323" s="263"/>
      <c r="TSL1323" s="263"/>
      <c r="TSM1323" s="263"/>
      <c r="TSN1323" s="263"/>
      <c r="TSO1323" s="263"/>
      <c r="TSP1323" s="263"/>
      <c r="TSQ1323" s="263"/>
      <c r="TSR1323" s="263"/>
      <c r="TSS1323" s="263"/>
      <c r="TST1323" s="263"/>
      <c r="TSU1323" s="263"/>
      <c r="TSV1323" s="263"/>
      <c r="TSW1323" s="263"/>
      <c r="TSX1323" s="263"/>
      <c r="TSY1323" s="263"/>
      <c r="TSZ1323" s="263"/>
      <c r="TTA1323" s="263"/>
      <c r="TTB1323" s="263"/>
      <c r="TTC1323" s="263"/>
      <c r="TTD1323" s="263"/>
      <c r="TTE1323" s="263"/>
      <c r="TTF1323" s="263"/>
      <c r="TTG1323" s="263"/>
      <c r="TTH1323" s="263"/>
      <c r="TTI1323" s="263"/>
      <c r="TTJ1323" s="263"/>
      <c r="TTK1323" s="263"/>
      <c r="TTL1323" s="263"/>
      <c r="TTM1323" s="263"/>
      <c r="TTN1323" s="263"/>
      <c r="TTO1323" s="263"/>
      <c r="TTP1323" s="263"/>
      <c r="TTQ1323" s="263"/>
      <c r="TTR1323" s="263"/>
      <c r="TTS1323" s="263"/>
      <c r="TTT1323" s="263"/>
      <c r="TTU1323" s="263"/>
      <c r="TTV1323" s="263"/>
      <c r="TTW1323" s="263"/>
      <c r="TTX1323" s="263"/>
      <c r="TTY1323" s="263"/>
      <c r="TTZ1323" s="263"/>
      <c r="TUA1323" s="263"/>
      <c r="TUB1323" s="263"/>
      <c r="TUC1323" s="263"/>
      <c r="TUD1323" s="263"/>
      <c r="TUE1323" s="263"/>
      <c r="TUF1323" s="263"/>
      <c r="TUG1323" s="263"/>
      <c r="TUH1323" s="263"/>
      <c r="TUI1323" s="263"/>
      <c r="TUJ1323" s="263"/>
      <c r="TUK1323" s="263"/>
      <c r="TUL1323" s="263"/>
      <c r="TUM1323" s="263"/>
      <c r="TUN1323" s="263"/>
      <c r="TUO1323" s="263"/>
      <c r="TUP1323" s="263"/>
      <c r="TUQ1323" s="263"/>
      <c r="TUR1323" s="263"/>
      <c r="TUS1323" s="263"/>
      <c r="TUT1323" s="263"/>
      <c r="TUU1323" s="263"/>
      <c r="TUV1323" s="263"/>
      <c r="TUW1323" s="263"/>
      <c r="TUX1323" s="263"/>
      <c r="TUY1323" s="263"/>
      <c r="TUZ1323" s="263"/>
      <c r="TVA1323" s="263"/>
      <c r="TVB1323" s="263"/>
      <c r="TVC1323" s="263"/>
      <c r="TVD1323" s="263"/>
      <c r="TVE1323" s="263"/>
      <c r="TVF1323" s="263"/>
      <c r="TVG1323" s="263"/>
      <c r="TVH1323" s="263"/>
      <c r="TVI1323" s="263"/>
      <c r="TVJ1323" s="263"/>
      <c r="TVK1323" s="263"/>
      <c r="TVL1323" s="263"/>
      <c r="TVM1323" s="263"/>
      <c r="TVN1323" s="263"/>
      <c r="TVO1323" s="263"/>
      <c r="TVP1323" s="263"/>
      <c r="TVQ1323" s="263"/>
      <c r="TVR1323" s="263"/>
      <c r="TVS1323" s="263"/>
      <c r="TVT1323" s="263"/>
      <c r="TVU1323" s="263"/>
      <c r="TVV1323" s="263"/>
      <c r="TVW1323" s="263"/>
      <c r="TVX1323" s="263"/>
      <c r="TVY1323" s="263"/>
      <c r="TVZ1323" s="263"/>
      <c r="TWA1323" s="263"/>
      <c r="TWB1323" s="263"/>
      <c r="TWC1323" s="263"/>
      <c r="TWD1323" s="263"/>
      <c r="TWE1323" s="263"/>
      <c r="TWF1323" s="263"/>
      <c r="TWG1323" s="263"/>
      <c r="TWH1323" s="263"/>
      <c r="TWI1323" s="263"/>
      <c r="TWJ1323" s="263"/>
      <c r="TWK1323" s="263"/>
      <c r="TWL1323" s="263"/>
      <c r="TWM1323" s="263"/>
      <c r="TWN1323" s="263"/>
      <c r="TWO1323" s="263"/>
      <c r="TWP1323" s="263"/>
      <c r="TWQ1323" s="263"/>
      <c r="TWR1323" s="263"/>
      <c r="TWS1323" s="263"/>
      <c r="TWT1323" s="263"/>
      <c r="TWU1323" s="263"/>
      <c r="TWV1323" s="263"/>
      <c r="TWW1323" s="263"/>
      <c r="TWX1323" s="263"/>
      <c r="TWY1323" s="263"/>
      <c r="TWZ1323" s="263"/>
      <c r="TXA1323" s="263"/>
      <c r="TXB1323" s="263"/>
      <c r="TXC1323" s="263"/>
      <c r="TXD1323" s="263"/>
      <c r="TXE1323" s="263"/>
      <c r="TXF1323" s="263"/>
      <c r="TXG1323" s="263"/>
      <c r="TXH1323" s="263"/>
      <c r="TXI1323" s="263"/>
      <c r="TXJ1323" s="263"/>
      <c r="TXK1323" s="263"/>
      <c r="TXL1323" s="263"/>
      <c r="TXM1323" s="263"/>
      <c r="TXN1323" s="263"/>
      <c r="TXO1323" s="263"/>
      <c r="TXP1323" s="263"/>
      <c r="TXQ1323" s="263"/>
      <c r="TXR1323" s="263"/>
      <c r="TXS1323" s="263"/>
      <c r="TXT1323" s="263"/>
      <c r="TXU1323" s="263"/>
      <c r="TXV1323" s="263"/>
      <c r="TXW1323" s="263"/>
      <c r="TXX1323" s="263"/>
      <c r="TXY1323" s="263"/>
      <c r="TXZ1323" s="263"/>
      <c r="TYA1323" s="263"/>
      <c r="TYB1323" s="263"/>
      <c r="TYC1323" s="263"/>
      <c r="TYD1323" s="263"/>
      <c r="TYE1323" s="263"/>
      <c r="TYF1323" s="263"/>
      <c r="TYG1323" s="263"/>
      <c r="TYH1323" s="263"/>
      <c r="TYI1323" s="263"/>
      <c r="TYJ1323" s="263"/>
      <c r="TYK1323" s="263"/>
      <c r="TYL1323" s="263"/>
      <c r="TYM1323" s="263"/>
      <c r="TYN1323" s="263"/>
      <c r="TYO1323" s="263"/>
      <c r="TYP1323" s="263"/>
      <c r="TYQ1323" s="263"/>
      <c r="TYR1323" s="263"/>
      <c r="TYS1323" s="263"/>
      <c r="TYT1323" s="263"/>
      <c r="TYU1323" s="263"/>
      <c r="TYV1323" s="263"/>
      <c r="TYW1323" s="263"/>
      <c r="TYX1323" s="263"/>
      <c r="TYY1323" s="263"/>
      <c r="TYZ1323" s="263"/>
      <c r="TZA1323" s="263"/>
      <c r="TZB1323" s="263"/>
      <c r="TZC1323" s="263"/>
      <c r="TZD1323" s="263"/>
      <c r="TZE1323" s="263"/>
      <c r="TZF1323" s="263"/>
      <c r="TZG1323" s="263"/>
      <c r="TZH1323" s="263"/>
      <c r="TZI1323" s="263"/>
      <c r="TZJ1323" s="263"/>
      <c r="TZK1323" s="263"/>
      <c r="TZL1323" s="263"/>
      <c r="TZM1323" s="263"/>
      <c r="TZN1323" s="263"/>
      <c r="TZO1323" s="263"/>
      <c r="TZP1323" s="263"/>
      <c r="TZQ1323" s="263"/>
      <c r="TZR1323" s="263"/>
      <c r="TZS1323" s="263"/>
      <c r="TZT1323" s="263"/>
      <c r="TZU1323" s="263"/>
      <c r="TZV1323" s="263"/>
      <c r="TZW1323" s="263"/>
      <c r="TZX1323" s="263"/>
      <c r="TZY1323" s="263"/>
      <c r="TZZ1323" s="263"/>
      <c r="UAA1323" s="263"/>
      <c r="UAB1323" s="263"/>
      <c r="UAC1323" s="263"/>
      <c r="UAD1323" s="263"/>
      <c r="UAE1323" s="263"/>
      <c r="UAF1323" s="263"/>
      <c r="UAG1323" s="263"/>
      <c r="UAH1323" s="263"/>
      <c r="UAI1323" s="263"/>
      <c r="UAJ1323" s="263"/>
      <c r="UAK1323" s="263"/>
      <c r="UAL1323" s="263"/>
      <c r="UAM1323" s="263"/>
      <c r="UAN1323" s="263"/>
      <c r="UAO1323" s="263"/>
      <c r="UAP1323" s="263"/>
      <c r="UAQ1323" s="263"/>
      <c r="UAR1323" s="263"/>
      <c r="UAS1323" s="263"/>
      <c r="UAT1323" s="263"/>
      <c r="UAU1323" s="263"/>
      <c r="UAV1323" s="263"/>
      <c r="UAW1323" s="263"/>
      <c r="UAX1323" s="263"/>
      <c r="UAY1323" s="263"/>
      <c r="UAZ1323" s="263"/>
      <c r="UBA1323" s="263"/>
      <c r="UBB1323" s="263"/>
      <c r="UBC1323" s="263"/>
      <c r="UBD1323" s="263"/>
      <c r="UBE1323" s="263"/>
      <c r="UBF1323" s="263"/>
      <c r="UBG1323" s="263"/>
      <c r="UBH1323" s="263"/>
      <c r="UBI1323" s="263"/>
      <c r="UBJ1323" s="263"/>
      <c r="UBK1323" s="263"/>
      <c r="UBL1323" s="263"/>
      <c r="UBM1323" s="263"/>
      <c r="UBN1323" s="263"/>
      <c r="UBO1323" s="263"/>
      <c r="UBP1323" s="263"/>
      <c r="UBQ1323" s="263"/>
      <c r="UBR1323" s="263"/>
      <c r="UBS1323" s="263"/>
      <c r="UBT1323" s="263"/>
      <c r="UBU1323" s="263"/>
      <c r="UBV1323" s="263"/>
      <c r="UBW1323" s="263"/>
      <c r="UBX1323" s="263"/>
      <c r="UBY1323" s="263"/>
      <c r="UBZ1323" s="263"/>
      <c r="UCA1323" s="263"/>
      <c r="UCB1323" s="263"/>
      <c r="UCC1323" s="263"/>
      <c r="UCD1323" s="263"/>
      <c r="UCE1323" s="263"/>
      <c r="UCF1323" s="263"/>
      <c r="UCG1323" s="263"/>
      <c r="UCH1323" s="263"/>
      <c r="UCI1323" s="263"/>
      <c r="UCJ1323" s="263"/>
      <c r="UCK1323" s="263"/>
      <c r="UCL1323" s="263"/>
      <c r="UCM1323" s="263"/>
      <c r="UCN1323" s="263"/>
      <c r="UCO1323" s="263"/>
      <c r="UCP1323" s="263"/>
      <c r="UCQ1323" s="263"/>
      <c r="UCR1323" s="263"/>
      <c r="UCS1323" s="263"/>
      <c r="UCT1323" s="263"/>
      <c r="UCU1323" s="263"/>
      <c r="UCV1323" s="263"/>
      <c r="UCW1323" s="263"/>
      <c r="UCX1323" s="263"/>
      <c r="UCY1323" s="263"/>
      <c r="UCZ1323" s="263"/>
      <c r="UDA1323" s="263"/>
      <c r="UDB1323" s="263"/>
      <c r="UDC1323" s="263"/>
      <c r="UDD1323" s="263"/>
      <c r="UDE1323" s="263"/>
      <c r="UDF1323" s="263"/>
      <c r="UDG1323" s="263"/>
      <c r="UDH1323" s="263"/>
      <c r="UDI1323" s="263"/>
      <c r="UDJ1323" s="263"/>
      <c r="UDK1323" s="263"/>
      <c r="UDL1323" s="263"/>
      <c r="UDM1323" s="263"/>
      <c r="UDN1323" s="263"/>
      <c r="UDO1323" s="263"/>
      <c r="UDP1323" s="263"/>
      <c r="UDQ1323" s="263"/>
      <c r="UDR1323" s="263"/>
      <c r="UDS1323" s="263"/>
      <c r="UDT1323" s="263"/>
      <c r="UDU1323" s="263"/>
      <c r="UDV1323" s="263"/>
      <c r="UDW1323" s="263"/>
      <c r="UDX1323" s="263"/>
      <c r="UDY1323" s="263"/>
      <c r="UDZ1323" s="263"/>
      <c r="UEA1323" s="263"/>
      <c r="UEB1323" s="263"/>
      <c r="UEC1323" s="263"/>
      <c r="UED1323" s="263"/>
      <c r="UEE1323" s="263"/>
      <c r="UEF1323" s="263"/>
      <c r="UEG1323" s="263"/>
      <c r="UEH1323" s="263"/>
      <c r="UEI1323" s="263"/>
      <c r="UEJ1323" s="263"/>
      <c r="UEK1323" s="263"/>
      <c r="UEL1323" s="263"/>
      <c r="UEM1323" s="263"/>
      <c r="UEN1323" s="263"/>
      <c r="UEO1323" s="263"/>
      <c r="UEP1323" s="263"/>
      <c r="UEQ1323" s="263"/>
      <c r="UER1323" s="263"/>
      <c r="UES1323" s="263"/>
      <c r="UET1323" s="263"/>
      <c r="UEU1323" s="263"/>
      <c r="UEV1323" s="263"/>
      <c r="UEW1323" s="263"/>
      <c r="UEX1323" s="263"/>
      <c r="UEY1323" s="263"/>
      <c r="UEZ1323" s="263"/>
      <c r="UFA1323" s="263"/>
      <c r="UFB1323" s="263"/>
      <c r="UFC1323" s="263"/>
      <c r="UFD1323" s="263"/>
      <c r="UFE1323" s="263"/>
      <c r="UFF1323" s="263"/>
      <c r="UFG1323" s="263"/>
      <c r="UFH1323" s="263"/>
      <c r="UFI1323" s="263"/>
      <c r="UFJ1323" s="263"/>
      <c r="UFK1323" s="263"/>
      <c r="UFL1323" s="263"/>
      <c r="UFM1323" s="263"/>
      <c r="UFN1323" s="263"/>
      <c r="UFO1323" s="263"/>
      <c r="UFP1323" s="263"/>
      <c r="UFQ1323" s="263"/>
      <c r="UFR1323" s="263"/>
      <c r="UFS1323" s="263"/>
      <c r="UFT1323" s="263"/>
      <c r="UFU1323" s="263"/>
      <c r="UFV1323" s="263"/>
      <c r="UFW1323" s="263"/>
      <c r="UFX1323" s="263"/>
      <c r="UFY1323" s="263"/>
      <c r="UFZ1323" s="263"/>
      <c r="UGA1323" s="263"/>
      <c r="UGB1323" s="263"/>
      <c r="UGC1323" s="263"/>
      <c r="UGD1323" s="263"/>
      <c r="UGE1323" s="263"/>
      <c r="UGF1323" s="263"/>
      <c r="UGG1323" s="263"/>
      <c r="UGH1323" s="263"/>
      <c r="UGI1323" s="263"/>
      <c r="UGJ1323" s="263"/>
      <c r="UGK1323" s="263"/>
      <c r="UGL1323" s="263"/>
      <c r="UGM1323" s="263"/>
      <c r="UGN1323" s="263"/>
      <c r="UGO1323" s="263"/>
      <c r="UGP1323" s="263"/>
      <c r="UGQ1323" s="263"/>
      <c r="UGR1323" s="263"/>
      <c r="UGS1323" s="263"/>
      <c r="UGT1323" s="263"/>
      <c r="UGU1323" s="263"/>
      <c r="UGV1323" s="263"/>
      <c r="UGW1323" s="263"/>
      <c r="UGX1323" s="263"/>
      <c r="UGY1323" s="263"/>
      <c r="UGZ1323" s="263"/>
      <c r="UHA1323" s="263"/>
      <c r="UHB1323" s="263"/>
      <c r="UHC1323" s="263"/>
      <c r="UHD1323" s="263"/>
      <c r="UHE1323" s="263"/>
      <c r="UHF1323" s="263"/>
      <c r="UHG1323" s="263"/>
      <c r="UHH1323" s="263"/>
      <c r="UHI1323" s="263"/>
      <c r="UHJ1323" s="263"/>
      <c r="UHK1323" s="263"/>
      <c r="UHL1323" s="263"/>
      <c r="UHM1323" s="263"/>
      <c r="UHN1323" s="263"/>
      <c r="UHO1323" s="263"/>
      <c r="UHP1323" s="263"/>
      <c r="UHQ1323" s="263"/>
      <c r="UHR1323" s="263"/>
      <c r="UHS1323" s="263"/>
      <c r="UHT1323" s="263"/>
      <c r="UHU1323" s="263"/>
      <c r="UHV1323" s="263"/>
      <c r="UHW1323" s="263"/>
      <c r="UHX1323" s="263"/>
      <c r="UHY1323" s="263"/>
      <c r="UHZ1323" s="263"/>
      <c r="UIA1323" s="263"/>
      <c r="UIB1323" s="263"/>
      <c r="UIC1323" s="263"/>
      <c r="UID1323" s="263"/>
      <c r="UIE1323" s="263"/>
      <c r="UIF1323" s="263"/>
      <c r="UIG1323" s="263"/>
      <c r="UIH1323" s="263"/>
      <c r="UII1323" s="263"/>
      <c r="UIJ1323" s="263"/>
      <c r="UIK1323" s="263"/>
      <c r="UIL1323" s="263"/>
      <c r="UIM1323" s="263"/>
      <c r="UIN1323" s="263"/>
      <c r="UIO1323" s="263"/>
      <c r="UIP1323" s="263"/>
      <c r="UIQ1323" s="263"/>
      <c r="UIR1323" s="263"/>
      <c r="UIS1323" s="263"/>
      <c r="UIT1323" s="263"/>
      <c r="UIU1323" s="263"/>
      <c r="UIV1323" s="263"/>
      <c r="UIW1323" s="263"/>
      <c r="UIX1323" s="263"/>
      <c r="UIY1323" s="263"/>
      <c r="UIZ1323" s="263"/>
      <c r="UJA1323" s="263"/>
      <c r="UJB1323" s="263"/>
      <c r="UJC1323" s="263"/>
      <c r="UJD1323" s="263"/>
      <c r="UJE1323" s="263"/>
      <c r="UJF1323" s="263"/>
      <c r="UJG1323" s="263"/>
      <c r="UJH1323" s="263"/>
      <c r="UJI1323" s="263"/>
      <c r="UJJ1323" s="263"/>
      <c r="UJK1323" s="263"/>
      <c r="UJL1323" s="263"/>
      <c r="UJM1323" s="263"/>
      <c r="UJN1323" s="263"/>
      <c r="UJO1323" s="263"/>
      <c r="UJP1323" s="263"/>
      <c r="UJQ1323" s="263"/>
      <c r="UJR1323" s="263"/>
      <c r="UJS1323" s="263"/>
      <c r="UJT1323" s="263"/>
      <c r="UJU1323" s="263"/>
      <c r="UJV1323" s="263"/>
      <c r="UJW1323" s="263"/>
      <c r="UJX1323" s="263"/>
      <c r="UJY1323" s="263"/>
      <c r="UJZ1323" s="263"/>
      <c r="UKA1323" s="263"/>
      <c r="UKB1323" s="263"/>
      <c r="UKC1323" s="263"/>
      <c r="UKD1323" s="263"/>
      <c r="UKE1323" s="263"/>
      <c r="UKF1323" s="263"/>
      <c r="UKG1323" s="263"/>
      <c r="UKH1323" s="263"/>
      <c r="UKI1323" s="263"/>
      <c r="UKJ1323" s="263"/>
      <c r="UKK1323" s="263"/>
      <c r="UKL1323" s="263"/>
      <c r="UKM1323" s="263"/>
      <c r="UKN1323" s="263"/>
      <c r="UKO1323" s="263"/>
      <c r="UKP1323" s="263"/>
      <c r="UKQ1323" s="263"/>
      <c r="UKR1323" s="263"/>
      <c r="UKS1323" s="263"/>
      <c r="UKT1323" s="263"/>
      <c r="UKU1323" s="263"/>
      <c r="UKV1323" s="263"/>
      <c r="UKW1323" s="263"/>
      <c r="UKX1323" s="263"/>
      <c r="UKY1323" s="263"/>
      <c r="UKZ1323" s="263"/>
      <c r="ULA1323" s="263"/>
      <c r="ULB1323" s="263"/>
      <c r="ULC1323" s="263"/>
      <c r="ULD1323" s="263"/>
      <c r="ULE1323" s="263"/>
      <c r="ULF1323" s="263"/>
      <c r="ULG1323" s="263"/>
      <c r="ULH1323" s="263"/>
      <c r="ULI1323" s="263"/>
      <c r="ULJ1323" s="263"/>
      <c r="ULK1323" s="263"/>
      <c r="ULL1323" s="263"/>
      <c r="ULM1323" s="263"/>
      <c r="ULN1323" s="263"/>
      <c r="ULO1323" s="263"/>
      <c r="ULP1323" s="263"/>
      <c r="ULQ1323" s="263"/>
      <c r="ULR1323" s="263"/>
      <c r="ULS1323" s="263"/>
      <c r="ULT1323" s="263"/>
      <c r="ULU1323" s="263"/>
      <c r="ULV1323" s="263"/>
      <c r="ULW1323" s="263"/>
      <c r="ULX1323" s="263"/>
      <c r="ULY1323" s="263"/>
      <c r="ULZ1323" s="263"/>
      <c r="UMA1323" s="263"/>
      <c r="UMB1323" s="263"/>
      <c r="UMC1323" s="263"/>
      <c r="UMD1323" s="263"/>
      <c r="UME1323" s="263"/>
      <c r="UMF1323" s="263"/>
      <c r="UMG1323" s="263"/>
      <c r="UMH1323" s="263"/>
      <c r="UMI1323" s="263"/>
      <c r="UMJ1323" s="263"/>
      <c r="UMK1323" s="263"/>
      <c r="UML1323" s="263"/>
      <c r="UMM1323" s="263"/>
      <c r="UMN1323" s="263"/>
      <c r="UMO1323" s="263"/>
      <c r="UMP1323" s="263"/>
      <c r="UMQ1323" s="263"/>
      <c r="UMR1323" s="263"/>
      <c r="UMS1323" s="263"/>
      <c r="UMT1323" s="263"/>
      <c r="UMU1323" s="263"/>
      <c r="UMV1323" s="263"/>
      <c r="UMW1323" s="263"/>
      <c r="UMX1323" s="263"/>
      <c r="UMY1323" s="263"/>
      <c r="UMZ1323" s="263"/>
      <c r="UNA1323" s="263"/>
      <c r="UNB1323" s="263"/>
      <c r="UNC1323" s="263"/>
      <c r="UND1323" s="263"/>
      <c r="UNE1323" s="263"/>
      <c r="UNF1323" s="263"/>
      <c r="UNG1323" s="263"/>
      <c r="UNH1323" s="263"/>
      <c r="UNI1323" s="263"/>
      <c r="UNJ1323" s="263"/>
      <c r="UNK1323" s="263"/>
      <c r="UNL1323" s="263"/>
      <c r="UNM1323" s="263"/>
      <c r="UNN1323" s="263"/>
      <c r="UNO1323" s="263"/>
      <c r="UNP1323" s="263"/>
      <c r="UNQ1323" s="263"/>
      <c r="UNR1323" s="263"/>
      <c r="UNS1323" s="263"/>
      <c r="UNT1323" s="263"/>
      <c r="UNU1323" s="263"/>
      <c r="UNV1323" s="263"/>
      <c r="UNW1323" s="263"/>
      <c r="UNX1323" s="263"/>
      <c r="UNY1323" s="263"/>
      <c r="UNZ1323" s="263"/>
      <c r="UOA1323" s="263"/>
      <c r="UOB1323" s="263"/>
      <c r="UOC1323" s="263"/>
      <c r="UOD1323" s="263"/>
      <c r="UOE1323" s="263"/>
      <c r="UOF1323" s="263"/>
      <c r="UOG1323" s="263"/>
      <c r="UOH1323" s="263"/>
      <c r="UOI1323" s="263"/>
      <c r="UOJ1323" s="263"/>
      <c r="UOK1323" s="263"/>
      <c r="UOL1323" s="263"/>
      <c r="UOM1323" s="263"/>
      <c r="UON1323" s="263"/>
      <c r="UOO1323" s="263"/>
      <c r="UOP1323" s="263"/>
      <c r="UOQ1323" s="263"/>
      <c r="UOR1323" s="263"/>
      <c r="UOS1323" s="263"/>
      <c r="UOT1323" s="263"/>
      <c r="UOU1323" s="263"/>
      <c r="UOV1323" s="263"/>
      <c r="UOW1323" s="263"/>
      <c r="UOX1323" s="263"/>
      <c r="UOY1323" s="263"/>
      <c r="UOZ1323" s="263"/>
      <c r="UPA1323" s="263"/>
      <c r="UPB1323" s="263"/>
      <c r="UPC1323" s="263"/>
      <c r="UPD1323" s="263"/>
      <c r="UPE1323" s="263"/>
      <c r="UPF1323" s="263"/>
      <c r="UPG1323" s="263"/>
      <c r="UPH1323" s="263"/>
      <c r="UPI1323" s="263"/>
      <c r="UPJ1323" s="263"/>
      <c r="UPK1323" s="263"/>
      <c r="UPL1323" s="263"/>
      <c r="UPM1323" s="263"/>
      <c r="UPN1323" s="263"/>
      <c r="UPO1323" s="263"/>
      <c r="UPP1323" s="263"/>
      <c r="UPQ1323" s="263"/>
      <c r="UPR1323" s="263"/>
      <c r="UPS1323" s="263"/>
      <c r="UPT1323" s="263"/>
      <c r="UPU1323" s="263"/>
      <c r="UPV1323" s="263"/>
      <c r="UPW1323" s="263"/>
      <c r="UPX1323" s="263"/>
      <c r="UPY1323" s="263"/>
      <c r="UPZ1323" s="263"/>
      <c r="UQA1323" s="263"/>
      <c r="UQB1323" s="263"/>
      <c r="UQC1323" s="263"/>
      <c r="UQD1323" s="263"/>
      <c r="UQE1323" s="263"/>
      <c r="UQF1323" s="263"/>
      <c r="UQG1323" s="263"/>
      <c r="UQH1323" s="263"/>
      <c r="UQI1323" s="263"/>
      <c r="UQJ1323" s="263"/>
      <c r="UQK1323" s="263"/>
      <c r="UQL1323" s="263"/>
      <c r="UQM1323" s="263"/>
      <c r="UQN1323" s="263"/>
      <c r="UQO1323" s="263"/>
      <c r="UQP1323" s="263"/>
      <c r="UQQ1323" s="263"/>
      <c r="UQR1323" s="263"/>
      <c r="UQS1323" s="263"/>
      <c r="UQT1323" s="263"/>
      <c r="UQU1323" s="263"/>
      <c r="UQV1323" s="263"/>
      <c r="UQW1323" s="263"/>
      <c r="UQX1323" s="263"/>
      <c r="UQY1323" s="263"/>
      <c r="UQZ1323" s="263"/>
      <c r="URA1323" s="263"/>
      <c r="URB1323" s="263"/>
      <c r="URC1323" s="263"/>
      <c r="URD1323" s="263"/>
      <c r="URE1323" s="263"/>
      <c r="URF1323" s="263"/>
      <c r="URG1323" s="263"/>
      <c r="URH1323" s="263"/>
      <c r="URI1323" s="263"/>
      <c r="URJ1323" s="263"/>
      <c r="URK1323" s="263"/>
      <c r="URL1323" s="263"/>
      <c r="URM1323" s="263"/>
      <c r="URN1323" s="263"/>
      <c r="URO1323" s="263"/>
      <c r="URP1323" s="263"/>
      <c r="URQ1323" s="263"/>
      <c r="URR1323" s="263"/>
      <c r="URS1323" s="263"/>
      <c r="URT1323" s="263"/>
      <c r="URU1323" s="263"/>
      <c r="URV1323" s="263"/>
      <c r="URW1323" s="263"/>
      <c r="URX1323" s="263"/>
      <c r="URY1323" s="263"/>
      <c r="URZ1323" s="263"/>
      <c r="USA1323" s="263"/>
      <c r="USB1323" s="263"/>
      <c r="USC1323" s="263"/>
      <c r="USD1323" s="263"/>
      <c r="USE1323" s="263"/>
      <c r="USF1323" s="263"/>
      <c r="USG1323" s="263"/>
      <c r="USH1323" s="263"/>
      <c r="USI1323" s="263"/>
      <c r="USJ1323" s="263"/>
      <c r="USK1323" s="263"/>
      <c r="USL1323" s="263"/>
      <c r="USM1323" s="263"/>
      <c r="USN1323" s="263"/>
      <c r="USO1323" s="263"/>
      <c r="USP1323" s="263"/>
      <c r="USQ1323" s="263"/>
      <c r="USR1323" s="263"/>
      <c r="USS1323" s="263"/>
      <c r="UST1323" s="263"/>
      <c r="USU1323" s="263"/>
      <c r="USV1323" s="263"/>
      <c r="USW1323" s="263"/>
      <c r="USX1323" s="263"/>
      <c r="USY1323" s="263"/>
      <c r="USZ1323" s="263"/>
      <c r="UTA1323" s="263"/>
      <c r="UTB1323" s="263"/>
      <c r="UTC1323" s="263"/>
      <c r="UTD1323" s="263"/>
      <c r="UTE1323" s="263"/>
      <c r="UTF1323" s="263"/>
      <c r="UTG1323" s="263"/>
      <c r="UTH1323" s="263"/>
      <c r="UTI1323" s="263"/>
      <c r="UTJ1323" s="263"/>
      <c r="UTK1323" s="263"/>
      <c r="UTL1323" s="263"/>
      <c r="UTM1323" s="263"/>
      <c r="UTN1323" s="263"/>
      <c r="UTO1323" s="263"/>
      <c r="UTP1323" s="263"/>
      <c r="UTQ1323" s="263"/>
      <c r="UTR1323" s="263"/>
      <c r="UTS1323" s="263"/>
      <c r="UTT1323" s="263"/>
      <c r="UTU1323" s="263"/>
      <c r="UTV1323" s="263"/>
      <c r="UTW1323" s="263"/>
      <c r="UTX1323" s="263"/>
      <c r="UTY1323" s="263"/>
      <c r="UTZ1323" s="263"/>
      <c r="UUA1323" s="263"/>
      <c r="UUB1323" s="263"/>
      <c r="UUC1323" s="263"/>
      <c r="UUD1323" s="263"/>
      <c r="UUE1323" s="263"/>
      <c r="UUF1323" s="263"/>
      <c r="UUG1323" s="263"/>
      <c r="UUH1323" s="263"/>
      <c r="UUI1323" s="263"/>
      <c r="UUJ1323" s="263"/>
      <c r="UUK1323" s="263"/>
      <c r="UUL1323" s="263"/>
      <c r="UUM1323" s="263"/>
      <c r="UUN1323" s="263"/>
      <c r="UUO1323" s="263"/>
      <c r="UUP1323" s="263"/>
      <c r="UUQ1323" s="263"/>
      <c r="UUR1323" s="263"/>
      <c r="UUS1323" s="263"/>
      <c r="UUT1323" s="263"/>
      <c r="UUU1323" s="263"/>
      <c r="UUV1323" s="263"/>
      <c r="UUW1323" s="263"/>
      <c r="UUX1323" s="263"/>
      <c r="UUY1323" s="263"/>
      <c r="UUZ1323" s="263"/>
      <c r="UVA1323" s="263"/>
      <c r="UVB1323" s="263"/>
      <c r="UVC1323" s="263"/>
      <c r="UVD1323" s="263"/>
      <c r="UVE1323" s="263"/>
      <c r="UVF1323" s="263"/>
      <c r="UVG1323" s="263"/>
      <c r="UVH1323" s="263"/>
      <c r="UVI1323" s="263"/>
      <c r="UVJ1323" s="263"/>
      <c r="UVK1323" s="263"/>
      <c r="UVL1323" s="263"/>
      <c r="UVM1323" s="263"/>
      <c r="UVN1323" s="263"/>
      <c r="UVO1323" s="263"/>
      <c r="UVP1323" s="263"/>
      <c r="UVQ1323" s="263"/>
      <c r="UVR1323" s="263"/>
      <c r="UVS1323" s="263"/>
      <c r="UVT1323" s="263"/>
      <c r="UVU1323" s="263"/>
      <c r="UVV1323" s="263"/>
      <c r="UVW1323" s="263"/>
      <c r="UVX1323" s="263"/>
      <c r="UVY1323" s="263"/>
      <c r="UVZ1323" s="263"/>
      <c r="UWA1323" s="263"/>
      <c r="UWB1323" s="263"/>
      <c r="UWC1323" s="263"/>
      <c r="UWD1323" s="263"/>
      <c r="UWE1323" s="263"/>
      <c r="UWF1323" s="263"/>
      <c r="UWG1323" s="263"/>
      <c r="UWH1323" s="263"/>
      <c r="UWI1323" s="263"/>
      <c r="UWJ1323" s="263"/>
      <c r="UWK1323" s="263"/>
      <c r="UWL1323" s="263"/>
      <c r="UWM1323" s="263"/>
      <c r="UWN1323" s="263"/>
      <c r="UWO1323" s="263"/>
      <c r="UWP1323" s="263"/>
      <c r="UWQ1323" s="263"/>
      <c r="UWR1323" s="263"/>
      <c r="UWS1323" s="263"/>
      <c r="UWT1323" s="263"/>
      <c r="UWU1323" s="263"/>
      <c r="UWV1323" s="263"/>
      <c r="UWW1323" s="263"/>
      <c r="UWX1323" s="263"/>
      <c r="UWY1323" s="263"/>
      <c r="UWZ1323" s="263"/>
      <c r="UXA1323" s="263"/>
      <c r="UXB1323" s="263"/>
      <c r="UXC1323" s="263"/>
      <c r="UXD1323" s="263"/>
      <c r="UXE1323" s="263"/>
      <c r="UXF1323" s="263"/>
      <c r="UXG1323" s="263"/>
      <c r="UXH1323" s="263"/>
      <c r="UXI1323" s="263"/>
      <c r="UXJ1323" s="263"/>
      <c r="UXK1323" s="263"/>
      <c r="UXL1323" s="263"/>
      <c r="UXM1323" s="263"/>
      <c r="UXN1323" s="263"/>
      <c r="UXO1323" s="263"/>
      <c r="UXP1323" s="263"/>
      <c r="UXQ1323" s="263"/>
      <c r="UXR1323" s="263"/>
      <c r="UXS1323" s="263"/>
      <c r="UXT1323" s="263"/>
      <c r="UXU1323" s="263"/>
      <c r="UXV1323" s="263"/>
      <c r="UXW1323" s="263"/>
      <c r="UXX1323" s="263"/>
      <c r="UXY1323" s="263"/>
      <c r="UXZ1323" s="263"/>
      <c r="UYA1323" s="263"/>
      <c r="UYB1323" s="263"/>
      <c r="UYC1323" s="263"/>
      <c r="UYD1323" s="263"/>
      <c r="UYE1323" s="263"/>
      <c r="UYF1323" s="263"/>
      <c r="UYG1323" s="263"/>
      <c r="UYH1323" s="263"/>
      <c r="UYI1323" s="263"/>
      <c r="UYJ1323" s="263"/>
      <c r="UYK1323" s="263"/>
      <c r="UYL1323" s="263"/>
      <c r="UYM1323" s="263"/>
      <c r="UYN1323" s="263"/>
      <c r="UYO1323" s="263"/>
      <c r="UYP1323" s="263"/>
      <c r="UYQ1323" s="263"/>
      <c r="UYR1323" s="263"/>
      <c r="UYS1323" s="263"/>
      <c r="UYT1323" s="263"/>
      <c r="UYU1323" s="263"/>
      <c r="UYV1323" s="263"/>
      <c r="UYW1323" s="263"/>
      <c r="UYX1323" s="263"/>
      <c r="UYY1323" s="263"/>
      <c r="UYZ1323" s="263"/>
      <c r="UZA1323" s="263"/>
      <c r="UZB1323" s="263"/>
      <c r="UZC1323" s="263"/>
      <c r="UZD1323" s="263"/>
      <c r="UZE1323" s="263"/>
      <c r="UZF1323" s="263"/>
      <c r="UZG1323" s="263"/>
      <c r="UZH1323" s="263"/>
      <c r="UZI1323" s="263"/>
      <c r="UZJ1323" s="263"/>
      <c r="UZK1323" s="263"/>
      <c r="UZL1323" s="263"/>
      <c r="UZM1323" s="263"/>
      <c r="UZN1323" s="263"/>
      <c r="UZO1323" s="263"/>
      <c r="UZP1323" s="263"/>
      <c r="UZQ1323" s="263"/>
      <c r="UZR1323" s="263"/>
      <c r="UZS1323" s="263"/>
      <c r="UZT1323" s="263"/>
      <c r="UZU1323" s="263"/>
      <c r="UZV1323" s="263"/>
      <c r="UZW1323" s="263"/>
      <c r="UZX1323" s="263"/>
      <c r="UZY1323" s="263"/>
      <c r="UZZ1323" s="263"/>
      <c r="VAA1323" s="263"/>
      <c r="VAB1323" s="263"/>
      <c r="VAC1323" s="263"/>
      <c r="VAD1323" s="263"/>
      <c r="VAE1323" s="263"/>
      <c r="VAF1323" s="263"/>
      <c r="VAG1323" s="263"/>
      <c r="VAH1323" s="263"/>
      <c r="VAI1323" s="263"/>
      <c r="VAJ1323" s="263"/>
      <c r="VAK1323" s="263"/>
      <c r="VAL1323" s="263"/>
      <c r="VAM1323" s="263"/>
      <c r="VAN1323" s="263"/>
      <c r="VAO1323" s="263"/>
      <c r="VAP1323" s="263"/>
      <c r="VAQ1323" s="263"/>
      <c r="VAR1323" s="263"/>
      <c r="VAS1323" s="263"/>
      <c r="VAT1323" s="263"/>
      <c r="VAU1323" s="263"/>
      <c r="VAV1323" s="263"/>
      <c r="VAW1323" s="263"/>
      <c r="VAX1323" s="263"/>
      <c r="VAY1323" s="263"/>
      <c r="VAZ1323" s="263"/>
      <c r="VBA1323" s="263"/>
      <c r="VBB1323" s="263"/>
      <c r="VBC1323" s="263"/>
      <c r="VBD1323" s="263"/>
      <c r="VBE1323" s="263"/>
      <c r="VBF1323" s="263"/>
      <c r="VBG1323" s="263"/>
      <c r="VBH1323" s="263"/>
      <c r="VBI1323" s="263"/>
      <c r="VBJ1323" s="263"/>
      <c r="VBK1323" s="263"/>
      <c r="VBL1323" s="263"/>
      <c r="VBM1323" s="263"/>
      <c r="VBN1323" s="263"/>
      <c r="VBO1323" s="263"/>
      <c r="VBP1323" s="263"/>
      <c r="VBQ1323" s="263"/>
      <c r="VBR1323" s="263"/>
      <c r="VBS1323" s="263"/>
      <c r="VBT1323" s="263"/>
      <c r="VBU1323" s="263"/>
      <c r="VBV1323" s="263"/>
      <c r="VBW1323" s="263"/>
      <c r="VBX1323" s="263"/>
      <c r="VBY1323" s="263"/>
      <c r="VBZ1323" s="263"/>
      <c r="VCA1323" s="263"/>
      <c r="VCB1323" s="263"/>
      <c r="VCC1323" s="263"/>
      <c r="VCD1323" s="263"/>
      <c r="VCE1323" s="263"/>
      <c r="VCF1323" s="263"/>
      <c r="VCG1323" s="263"/>
      <c r="VCH1323" s="263"/>
      <c r="VCI1323" s="263"/>
      <c r="VCJ1323" s="263"/>
      <c r="VCK1323" s="263"/>
      <c r="VCL1323" s="263"/>
      <c r="VCM1323" s="263"/>
      <c r="VCN1323" s="263"/>
      <c r="VCO1323" s="263"/>
      <c r="VCP1323" s="263"/>
      <c r="VCQ1323" s="263"/>
      <c r="VCR1323" s="263"/>
      <c r="VCS1323" s="263"/>
      <c r="VCT1323" s="263"/>
      <c r="VCU1323" s="263"/>
      <c r="VCV1323" s="263"/>
      <c r="VCW1323" s="263"/>
      <c r="VCX1323" s="263"/>
      <c r="VCY1323" s="263"/>
      <c r="VCZ1323" s="263"/>
      <c r="VDA1323" s="263"/>
      <c r="VDB1323" s="263"/>
      <c r="VDC1323" s="263"/>
      <c r="VDD1323" s="263"/>
      <c r="VDE1323" s="263"/>
      <c r="VDF1323" s="263"/>
      <c r="VDG1323" s="263"/>
      <c r="VDH1323" s="263"/>
      <c r="VDI1323" s="263"/>
      <c r="VDJ1323" s="263"/>
      <c r="VDK1323" s="263"/>
      <c r="VDL1323" s="263"/>
      <c r="VDM1323" s="263"/>
      <c r="VDN1323" s="263"/>
      <c r="VDO1323" s="263"/>
      <c r="VDP1323" s="263"/>
      <c r="VDQ1323" s="263"/>
      <c r="VDR1323" s="263"/>
      <c r="VDS1323" s="263"/>
      <c r="VDT1323" s="263"/>
      <c r="VDU1323" s="263"/>
      <c r="VDV1323" s="263"/>
      <c r="VDW1323" s="263"/>
      <c r="VDX1323" s="263"/>
      <c r="VDY1323" s="263"/>
      <c r="VDZ1323" s="263"/>
      <c r="VEA1323" s="263"/>
      <c r="VEB1323" s="263"/>
      <c r="VEC1323" s="263"/>
      <c r="VED1323" s="263"/>
      <c r="VEE1323" s="263"/>
      <c r="VEF1323" s="263"/>
      <c r="VEG1323" s="263"/>
      <c r="VEH1323" s="263"/>
      <c r="VEI1323" s="263"/>
      <c r="VEJ1323" s="263"/>
      <c r="VEK1323" s="263"/>
      <c r="VEL1323" s="263"/>
      <c r="VEM1323" s="263"/>
      <c r="VEN1323" s="263"/>
      <c r="VEO1323" s="263"/>
      <c r="VEP1323" s="263"/>
      <c r="VEQ1323" s="263"/>
      <c r="VER1323" s="263"/>
      <c r="VES1323" s="263"/>
      <c r="VET1323" s="263"/>
      <c r="VEU1323" s="263"/>
      <c r="VEV1323" s="263"/>
      <c r="VEW1323" s="263"/>
      <c r="VEX1323" s="263"/>
      <c r="VEY1323" s="263"/>
      <c r="VEZ1323" s="263"/>
      <c r="VFA1323" s="263"/>
      <c r="VFB1323" s="263"/>
      <c r="VFC1323" s="263"/>
      <c r="VFD1323" s="263"/>
      <c r="VFE1323" s="263"/>
      <c r="VFF1323" s="263"/>
      <c r="VFG1323" s="263"/>
      <c r="VFH1323" s="263"/>
      <c r="VFI1323" s="263"/>
      <c r="VFJ1323" s="263"/>
      <c r="VFK1323" s="263"/>
      <c r="VFL1323" s="263"/>
      <c r="VFM1323" s="263"/>
      <c r="VFN1323" s="263"/>
      <c r="VFO1323" s="263"/>
      <c r="VFP1323" s="263"/>
      <c r="VFQ1323" s="263"/>
      <c r="VFR1323" s="263"/>
      <c r="VFS1323" s="263"/>
      <c r="VFT1323" s="263"/>
      <c r="VFU1323" s="263"/>
      <c r="VFV1323" s="263"/>
      <c r="VFW1323" s="263"/>
      <c r="VFX1323" s="263"/>
      <c r="VFY1323" s="263"/>
      <c r="VFZ1323" s="263"/>
      <c r="VGA1323" s="263"/>
      <c r="VGB1323" s="263"/>
      <c r="VGC1323" s="263"/>
      <c r="VGD1323" s="263"/>
      <c r="VGE1323" s="263"/>
      <c r="VGF1323" s="263"/>
      <c r="VGG1323" s="263"/>
      <c r="VGH1323" s="263"/>
      <c r="VGI1323" s="263"/>
      <c r="VGJ1323" s="263"/>
      <c r="VGK1323" s="263"/>
      <c r="VGL1323" s="263"/>
      <c r="VGM1323" s="263"/>
      <c r="VGN1323" s="263"/>
      <c r="VGO1323" s="263"/>
      <c r="VGP1323" s="263"/>
      <c r="VGQ1323" s="263"/>
      <c r="VGR1323" s="263"/>
      <c r="VGS1323" s="263"/>
      <c r="VGT1323" s="263"/>
      <c r="VGU1323" s="263"/>
      <c r="VGV1323" s="263"/>
      <c r="VGW1323" s="263"/>
      <c r="VGX1323" s="263"/>
      <c r="VGY1323" s="263"/>
      <c r="VGZ1323" s="263"/>
      <c r="VHA1323" s="263"/>
      <c r="VHB1323" s="263"/>
      <c r="VHC1323" s="263"/>
      <c r="VHD1323" s="263"/>
      <c r="VHE1323" s="263"/>
      <c r="VHF1323" s="263"/>
      <c r="VHG1323" s="263"/>
      <c r="VHH1323" s="263"/>
      <c r="VHI1323" s="263"/>
      <c r="VHJ1323" s="263"/>
      <c r="VHK1323" s="263"/>
      <c r="VHL1323" s="263"/>
      <c r="VHM1323" s="263"/>
      <c r="VHN1323" s="263"/>
      <c r="VHO1323" s="263"/>
      <c r="VHP1323" s="263"/>
      <c r="VHQ1323" s="263"/>
      <c r="VHR1323" s="263"/>
      <c r="VHS1323" s="263"/>
      <c r="VHT1323" s="263"/>
      <c r="VHU1323" s="263"/>
      <c r="VHV1323" s="263"/>
      <c r="VHW1323" s="263"/>
      <c r="VHX1323" s="263"/>
      <c r="VHY1323" s="263"/>
      <c r="VHZ1323" s="263"/>
      <c r="VIA1323" s="263"/>
      <c r="VIB1323" s="263"/>
      <c r="VIC1323" s="263"/>
      <c r="VID1323" s="263"/>
      <c r="VIE1323" s="263"/>
      <c r="VIF1323" s="263"/>
      <c r="VIG1323" s="263"/>
      <c r="VIH1323" s="263"/>
      <c r="VII1323" s="263"/>
      <c r="VIJ1323" s="263"/>
      <c r="VIK1323" s="263"/>
      <c r="VIL1323" s="263"/>
      <c r="VIM1323" s="263"/>
      <c r="VIN1323" s="263"/>
      <c r="VIO1323" s="263"/>
      <c r="VIP1323" s="263"/>
      <c r="VIQ1323" s="263"/>
      <c r="VIR1323" s="263"/>
      <c r="VIS1323" s="263"/>
      <c r="VIT1323" s="263"/>
      <c r="VIU1323" s="263"/>
      <c r="VIV1323" s="263"/>
      <c r="VIW1323" s="263"/>
      <c r="VIX1323" s="263"/>
      <c r="VIY1323" s="263"/>
      <c r="VIZ1323" s="263"/>
      <c r="VJA1323" s="263"/>
      <c r="VJB1323" s="263"/>
      <c r="VJC1323" s="263"/>
      <c r="VJD1323" s="263"/>
      <c r="VJE1323" s="263"/>
      <c r="VJF1323" s="263"/>
      <c r="VJG1323" s="263"/>
      <c r="VJH1323" s="263"/>
      <c r="VJI1323" s="263"/>
      <c r="VJJ1323" s="263"/>
      <c r="VJK1323" s="263"/>
      <c r="VJL1323" s="263"/>
      <c r="VJM1323" s="263"/>
      <c r="VJN1323" s="263"/>
      <c r="VJO1323" s="263"/>
      <c r="VJP1323" s="263"/>
      <c r="VJQ1323" s="263"/>
      <c r="VJR1323" s="263"/>
      <c r="VJS1323" s="263"/>
      <c r="VJT1323" s="263"/>
      <c r="VJU1323" s="263"/>
      <c r="VJV1323" s="263"/>
      <c r="VJW1323" s="263"/>
      <c r="VJX1323" s="263"/>
      <c r="VJY1323" s="263"/>
      <c r="VJZ1323" s="263"/>
      <c r="VKA1323" s="263"/>
      <c r="VKB1323" s="263"/>
      <c r="VKC1323" s="263"/>
      <c r="VKD1323" s="263"/>
      <c r="VKE1323" s="263"/>
      <c r="VKF1323" s="263"/>
      <c r="VKG1323" s="263"/>
      <c r="VKH1323" s="263"/>
      <c r="VKI1323" s="263"/>
      <c r="VKJ1323" s="263"/>
      <c r="VKK1323" s="263"/>
      <c r="VKL1323" s="263"/>
      <c r="VKM1323" s="263"/>
      <c r="VKN1323" s="263"/>
      <c r="VKO1323" s="263"/>
      <c r="VKP1323" s="263"/>
      <c r="VKQ1323" s="263"/>
      <c r="VKR1323" s="263"/>
      <c r="VKS1323" s="263"/>
      <c r="VKT1323" s="263"/>
      <c r="VKU1323" s="263"/>
      <c r="VKV1323" s="263"/>
      <c r="VKW1323" s="263"/>
      <c r="VKX1323" s="263"/>
      <c r="VKY1323" s="263"/>
      <c r="VKZ1323" s="263"/>
      <c r="VLA1323" s="263"/>
      <c r="VLB1323" s="263"/>
      <c r="VLC1323" s="263"/>
      <c r="VLD1323" s="263"/>
      <c r="VLE1323" s="263"/>
      <c r="VLF1323" s="263"/>
      <c r="VLG1323" s="263"/>
      <c r="VLH1323" s="263"/>
      <c r="VLI1323" s="263"/>
      <c r="VLJ1323" s="263"/>
      <c r="VLK1323" s="263"/>
      <c r="VLL1323" s="263"/>
      <c r="VLM1323" s="263"/>
      <c r="VLN1323" s="263"/>
      <c r="VLO1323" s="263"/>
      <c r="VLP1323" s="263"/>
      <c r="VLQ1323" s="263"/>
      <c r="VLR1323" s="263"/>
      <c r="VLS1323" s="263"/>
      <c r="VLT1323" s="263"/>
      <c r="VLU1323" s="263"/>
      <c r="VLV1323" s="263"/>
      <c r="VLW1323" s="263"/>
      <c r="VLX1323" s="263"/>
      <c r="VLY1323" s="263"/>
      <c r="VLZ1323" s="263"/>
      <c r="VMA1323" s="263"/>
      <c r="VMB1323" s="263"/>
      <c r="VMC1323" s="263"/>
      <c r="VMD1323" s="263"/>
      <c r="VME1323" s="263"/>
      <c r="VMF1323" s="263"/>
      <c r="VMG1323" s="263"/>
      <c r="VMH1323" s="263"/>
      <c r="VMI1323" s="263"/>
      <c r="VMJ1323" s="263"/>
      <c r="VMK1323" s="263"/>
      <c r="VML1323" s="263"/>
      <c r="VMM1323" s="263"/>
      <c r="VMN1323" s="263"/>
      <c r="VMO1323" s="263"/>
      <c r="VMP1323" s="263"/>
      <c r="VMQ1323" s="263"/>
      <c r="VMR1323" s="263"/>
      <c r="VMS1323" s="263"/>
      <c r="VMT1323" s="263"/>
      <c r="VMU1323" s="263"/>
      <c r="VMV1323" s="263"/>
      <c r="VMW1323" s="263"/>
      <c r="VMX1323" s="263"/>
      <c r="VMY1323" s="263"/>
      <c r="VMZ1323" s="263"/>
      <c r="VNA1323" s="263"/>
      <c r="VNB1323" s="263"/>
      <c r="VNC1323" s="263"/>
      <c r="VND1323" s="263"/>
      <c r="VNE1323" s="263"/>
      <c r="VNF1323" s="263"/>
      <c r="VNG1323" s="263"/>
      <c r="VNH1323" s="263"/>
      <c r="VNI1323" s="263"/>
      <c r="VNJ1323" s="263"/>
      <c r="VNK1323" s="263"/>
      <c r="VNL1323" s="263"/>
      <c r="VNM1323" s="263"/>
      <c r="VNN1323" s="263"/>
      <c r="VNO1323" s="263"/>
      <c r="VNP1323" s="263"/>
      <c r="VNQ1323" s="263"/>
      <c r="VNR1323" s="263"/>
      <c r="VNS1323" s="263"/>
      <c r="VNT1323" s="263"/>
      <c r="VNU1323" s="263"/>
      <c r="VNV1323" s="263"/>
      <c r="VNW1323" s="263"/>
      <c r="VNX1323" s="263"/>
      <c r="VNY1323" s="263"/>
      <c r="VNZ1323" s="263"/>
      <c r="VOA1323" s="263"/>
      <c r="VOB1323" s="263"/>
      <c r="VOC1323" s="263"/>
      <c r="VOD1323" s="263"/>
      <c r="VOE1323" s="263"/>
      <c r="VOF1323" s="263"/>
      <c r="VOG1323" s="263"/>
      <c r="VOH1323" s="263"/>
      <c r="VOI1323" s="263"/>
      <c r="VOJ1323" s="263"/>
      <c r="VOK1323" s="263"/>
      <c r="VOL1323" s="263"/>
      <c r="VOM1323" s="263"/>
      <c r="VON1323" s="263"/>
      <c r="VOO1323" s="263"/>
      <c r="VOP1323" s="263"/>
      <c r="VOQ1323" s="263"/>
      <c r="VOR1323" s="263"/>
      <c r="VOS1323" s="263"/>
      <c r="VOT1323" s="263"/>
      <c r="VOU1323" s="263"/>
      <c r="VOV1323" s="263"/>
      <c r="VOW1323" s="263"/>
      <c r="VOX1323" s="263"/>
      <c r="VOY1323" s="263"/>
      <c r="VOZ1323" s="263"/>
      <c r="VPA1323" s="263"/>
      <c r="VPB1323" s="263"/>
      <c r="VPC1323" s="263"/>
      <c r="VPD1323" s="263"/>
      <c r="VPE1323" s="263"/>
      <c r="VPF1323" s="263"/>
      <c r="VPG1323" s="263"/>
      <c r="VPH1323" s="263"/>
      <c r="VPI1323" s="263"/>
      <c r="VPJ1323" s="263"/>
      <c r="VPK1323" s="263"/>
      <c r="VPL1323" s="263"/>
      <c r="VPM1323" s="263"/>
      <c r="VPN1323" s="263"/>
      <c r="VPO1323" s="263"/>
      <c r="VPP1323" s="263"/>
      <c r="VPQ1323" s="263"/>
      <c r="VPR1323" s="263"/>
      <c r="VPS1323" s="263"/>
      <c r="VPT1323" s="263"/>
      <c r="VPU1323" s="263"/>
      <c r="VPV1323" s="263"/>
      <c r="VPW1323" s="263"/>
      <c r="VPX1323" s="263"/>
      <c r="VPY1323" s="263"/>
      <c r="VPZ1323" s="263"/>
      <c r="VQA1323" s="263"/>
      <c r="VQB1323" s="263"/>
      <c r="VQC1323" s="263"/>
      <c r="VQD1323" s="263"/>
      <c r="VQE1323" s="263"/>
      <c r="VQF1323" s="263"/>
      <c r="VQG1323" s="263"/>
      <c r="VQH1323" s="263"/>
      <c r="VQI1323" s="263"/>
      <c r="VQJ1323" s="263"/>
      <c r="VQK1323" s="263"/>
      <c r="VQL1323" s="263"/>
      <c r="VQM1323" s="263"/>
      <c r="VQN1323" s="263"/>
      <c r="VQO1323" s="263"/>
      <c r="VQP1323" s="263"/>
      <c r="VQQ1323" s="263"/>
      <c r="VQR1323" s="263"/>
      <c r="VQS1323" s="263"/>
      <c r="VQT1323" s="263"/>
      <c r="VQU1323" s="263"/>
      <c r="VQV1323" s="263"/>
      <c r="VQW1323" s="263"/>
      <c r="VQX1323" s="263"/>
      <c r="VQY1323" s="263"/>
      <c r="VQZ1323" s="263"/>
      <c r="VRA1323" s="263"/>
      <c r="VRB1323" s="263"/>
      <c r="VRC1323" s="263"/>
      <c r="VRD1323" s="263"/>
      <c r="VRE1323" s="263"/>
      <c r="VRF1323" s="263"/>
      <c r="VRG1323" s="263"/>
      <c r="VRH1323" s="263"/>
      <c r="VRI1323" s="263"/>
      <c r="VRJ1323" s="263"/>
      <c r="VRK1323" s="263"/>
      <c r="VRL1323" s="263"/>
      <c r="VRM1323" s="263"/>
      <c r="VRN1323" s="263"/>
      <c r="VRO1323" s="263"/>
      <c r="VRP1323" s="263"/>
      <c r="VRQ1323" s="263"/>
      <c r="VRR1323" s="263"/>
      <c r="VRS1323" s="263"/>
      <c r="VRT1323" s="263"/>
      <c r="VRU1323" s="263"/>
      <c r="VRV1323" s="263"/>
      <c r="VRW1323" s="263"/>
      <c r="VRX1323" s="263"/>
      <c r="VRY1323" s="263"/>
      <c r="VRZ1323" s="263"/>
      <c r="VSA1323" s="263"/>
      <c r="VSB1323" s="263"/>
      <c r="VSC1323" s="263"/>
      <c r="VSD1323" s="263"/>
      <c r="VSE1323" s="263"/>
      <c r="VSF1323" s="263"/>
      <c r="VSG1323" s="263"/>
      <c r="VSH1323" s="263"/>
      <c r="VSI1323" s="263"/>
      <c r="VSJ1323" s="263"/>
      <c r="VSK1323" s="263"/>
      <c r="VSL1323" s="263"/>
      <c r="VSM1323" s="263"/>
      <c r="VSN1323" s="263"/>
      <c r="VSO1323" s="263"/>
      <c r="VSP1323" s="263"/>
      <c r="VSQ1323" s="263"/>
      <c r="VSR1323" s="263"/>
      <c r="VSS1323" s="263"/>
      <c r="VST1323" s="263"/>
      <c r="VSU1323" s="263"/>
      <c r="VSV1323" s="263"/>
      <c r="VSW1323" s="263"/>
      <c r="VSX1323" s="263"/>
      <c r="VSY1323" s="263"/>
      <c r="VSZ1323" s="263"/>
      <c r="VTA1323" s="263"/>
      <c r="VTB1323" s="263"/>
      <c r="VTC1323" s="263"/>
      <c r="VTD1323" s="263"/>
      <c r="VTE1323" s="263"/>
      <c r="VTF1323" s="263"/>
      <c r="VTG1323" s="263"/>
      <c r="VTH1323" s="263"/>
      <c r="VTI1323" s="263"/>
      <c r="VTJ1323" s="263"/>
      <c r="VTK1323" s="263"/>
      <c r="VTL1323" s="263"/>
      <c r="VTM1323" s="263"/>
      <c r="VTN1323" s="263"/>
      <c r="VTO1323" s="263"/>
      <c r="VTP1323" s="263"/>
      <c r="VTQ1323" s="263"/>
      <c r="VTR1323" s="263"/>
      <c r="VTS1323" s="263"/>
      <c r="VTT1323" s="263"/>
      <c r="VTU1323" s="263"/>
      <c r="VTV1323" s="263"/>
      <c r="VTW1323" s="263"/>
      <c r="VTX1323" s="263"/>
      <c r="VTY1323" s="263"/>
      <c r="VTZ1323" s="263"/>
      <c r="VUA1323" s="263"/>
      <c r="VUB1323" s="263"/>
      <c r="VUC1323" s="263"/>
      <c r="VUD1323" s="263"/>
      <c r="VUE1323" s="263"/>
      <c r="VUF1323" s="263"/>
      <c r="VUG1323" s="263"/>
      <c r="VUH1323" s="263"/>
      <c r="VUI1323" s="263"/>
      <c r="VUJ1323" s="263"/>
      <c r="VUK1323" s="263"/>
      <c r="VUL1323" s="263"/>
      <c r="VUM1323" s="263"/>
      <c r="VUN1323" s="263"/>
      <c r="VUO1323" s="263"/>
      <c r="VUP1323" s="263"/>
      <c r="VUQ1323" s="263"/>
      <c r="VUR1323" s="263"/>
      <c r="VUS1323" s="263"/>
      <c r="VUT1323" s="263"/>
      <c r="VUU1323" s="263"/>
      <c r="VUV1323" s="263"/>
      <c r="VUW1323" s="263"/>
      <c r="VUX1323" s="263"/>
      <c r="VUY1323" s="263"/>
      <c r="VUZ1323" s="263"/>
      <c r="VVA1323" s="263"/>
      <c r="VVB1323" s="263"/>
      <c r="VVC1323" s="263"/>
      <c r="VVD1323" s="263"/>
      <c r="VVE1323" s="263"/>
      <c r="VVF1323" s="263"/>
      <c r="VVG1323" s="263"/>
      <c r="VVH1323" s="263"/>
      <c r="VVI1323" s="263"/>
      <c r="VVJ1323" s="263"/>
      <c r="VVK1323" s="263"/>
      <c r="VVL1323" s="263"/>
      <c r="VVM1323" s="263"/>
      <c r="VVN1323" s="263"/>
      <c r="VVO1323" s="263"/>
      <c r="VVP1323" s="263"/>
      <c r="VVQ1323" s="263"/>
      <c r="VVR1323" s="263"/>
      <c r="VVS1323" s="263"/>
      <c r="VVT1323" s="263"/>
      <c r="VVU1323" s="263"/>
      <c r="VVV1323" s="263"/>
      <c r="VVW1323" s="263"/>
      <c r="VVX1323" s="263"/>
      <c r="VVY1323" s="263"/>
      <c r="VVZ1323" s="263"/>
      <c r="VWA1323" s="263"/>
      <c r="VWB1323" s="263"/>
      <c r="VWC1323" s="263"/>
      <c r="VWD1323" s="263"/>
      <c r="VWE1323" s="263"/>
      <c r="VWF1323" s="263"/>
      <c r="VWG1323" s="263"/>
      <c r="VWH1323" s="263"/>
      <c r="VWI1323" s="263"/>
      <c r="VWJ1323" s="263"/>
      <c r="VWK1323" s="263"/>
      <c r="VWL1323" s="263"/>
      <c r="VWM1323" s="263"/>
      <c r="VWN1323" s="263"/>
      <c r="VWO1323" s="263"/>
      <c r="VWP1323" s="263"/>
      <c r="VWQ1323" s="263"/>
      <c r="VWR1323" s="263"/>
      <c r="VWS1323" s="263"/>
      <c r="VWT1323" s="263"/>
      <c r="VWU1323" s="263"/>
      <c r="VWV1323" s="263"/>
      <c r="VWW1323" s="263"/>
      <c r="VWX1323" s="263"/>
      <c r="VWY1323" s="263"/>
      <c r="VWZ1323" s="263"/>
      <c r="VXA1323" s="263"/>
      <c r="VXB1323" s="263"/>
      <c r="VXC1323" s="263"/>
      <c r="VXD1323" s="263"/>
      <c r="VXE1323" s="263"/>
      <c r="VXF1323" s="263"/>
      <c r="VXG1323" s="263"/>
      <c r="VXH1323" s="263"/>
      <c r="VXI1323" s="263"/>
      <c r="VXJ1323" s="263"/>
      <c r="VXK1323" s="263"/>
      <c r="VXL1323" s="263"/>
      <c r="VXM1323" s="263"/>
      <c r="VXN1323" s="263"/>
      <c r="VXO1323" s="263"/>
      <c r="VXP1323" s="263"/>
      <c r="VXQ1323" s="263"/>
      <c r="VXR1323" s="263"/>
      <c r="VXS1323" s="263"/>
      <c r="VXT1323" s="263"/>
      <c r="VXU1323" s="263"/>
      <c r="VXV1323" s="263"/>
      <c r="VXW1323" s="263"/>
      <c r="VXX1323" s="263"/>
      <c r="VXY1323" s="263"/>
      <c r="VXZ1323" s="263"/>
      <c r="VYA1323" s="263"/>
      <c r="VYB1323" s="263"/>
      <c r="VYC1323" s="263"/>
      <c r="VYD1323" s="263"/>
      <c r="VYE1323" s="263"/>
      <c r="VYF1323" s="263"/>
      <c r="VYG1323" s="263"/>
      <c r="VYH1323" s="263"/>
      <c r="VYI1323" s="263"/>
      <c r="VYJ1323" s="263"/>
      <c r="VYK1323" s="263"/>
      <c r="VYL1323" s="263"/>
      <c r="VYM1323" s="263"/>
      <c r="VYN1323" s="263"/>
      <c r="VYO1323" s="263"/>
      <c r="VYP1323" s="263"/>
      <c r="VYQ1323" s="263"/>
      <c r="VYR1323" s="263"/>
      <c r="VYS1323" s="263"/>
      <c r="VYT1323" s="263"/>
      <c r="VYU1323" s="263"/>
      <c r="VYV1323" s="263"/>
      <c r="VYW1323" s="263"/>
      <c r="VYX1323" s="263"/>
      <c r="VYY1323" s="263"/>
      <c r="VYZ1323" s="263"/>
      <c r="VZA1323" s="263"/>
      <c r="VZB1323" s="263"/>
      <c r="VZC1323" s="263"/>
      <c r="VZD1323" s="263"/>
      <c r="VZE1323" s="263"/>
      <c r="VZF1323" s="263"/>
      <c r="VZG1323" s="263"/>
      <c r="VZH1323" s="263"/>
      <c r="VZI1323" s="263"/>
      <c r="VZJ1323" s="263"/>
      <c r="VZK1323" s="263"/>
      <c r="VZL1323" s="263"/>
      <c r="VZM1323" s="263"/>
      <c r="VZN1323" s="263"/>
      <c r="VZO1323" s="263"/>
      <c r="VZP1323" s="263"/>
      <c r="VZQ1323" s="263"/>
      <c r="VZR1323" s="263"/>
      <c r="VZS1323" s="263"/>
      <c r="VZT1323" s="263"/>
      <c r="VZU1323" s="263"/>
      <c r="VZV1323" s="263"/>
      <c r="VZW1323" s="263"/>
      <c r="VZX1323" s="263"/>
      <c r="VZY1323" s="263"/>
      <c r="VZZ1323" s="263"/>
      <c r="WAA1323" s="263"/>
      <c r="WAB1323" s="263"/>
      <c r="WAC1323" s="263"/>
      <c r="WAD1323" s="263"/>
      <c r="WAE1323" s="263"/>
      <c r="WAF1323" s="263"/>
      <c r="WAG1323" s="263"/>
      <c r="WAH1323" s="263"/>
      <c r="WAI1323" s="263"/>
      <c r="WAJ1323" s="263"/>
      <c r="WAK1323" s="263"/>
      <c r="WAL1323" s="263"/>
      <c r="WAM1323" s="263"/>
      <c r="WAN1323" s="263"/>
      <c r="WAO1323" s="263"/>
      <c r="WAP1323" s="263"/>
      <c r="WAQ1323" s="263"/>
      <c r="WAR1323" s="263"/>
      <c r="WAS1323" s="263"/>
      <c r="WAT1323" s="263"/>
      <c r="WAU1323" s="263"/>
      <c r="WAV1323" s="263"/>
      <c r="WAW1323" s="263"/>
      <c r="WAX1323" s="263"/>
      <c r="WAY1323" s="263"/>
      <c r="WAZ1323" s="263"/>
      <c r="WBA1323" s="263"/>
      <c r="WBB1323" s="263"/>
      <c r="WBC1323" s="263"/>
      <c r="WBD1323" s="263"/>
      <c r="WBE1323" s="263"/>
      <c r="WBF1323" s="263"/>
      <c r="WBG1323" s="263"/>
      <c r="WBH1323" s="263"/>
      <c r="WBI1323" s="263"/>
      <c r="WBJ1323" s="263"/>
      <c r="WBK1323" s="263"/>
      <c r="WBL1323" s="263"/>
      <c r="WBM1323" s="263"/>
      <c r="WBN1323" s="263"/>
      <c r="WBO1323" s="263"/>
      <c r="WBP1323" s="263"/>
      <c r="WBQ1323" s="263"/>
      <c r="WBR1323" s="263"/>
      <c r="WBS1323" s="263"/>
      <c r="WBT1323" s="263"/>
      <c r="WBU1323" s="263"/>
      <c r="WBV1323" s="263"/>
      <c r="WBW1323" s="263"/>
      <c r="WBX1323" s="263"/>
      <c r="WBY1323" s="263"/>
      <c r="WBZ1323" s="263"/>
      <c r="WCA1323" s="263"/>
      <c r="WCB1323" s="263"/>
      <c r="WCC1323" s="263"/>
      <c r="WCD1323" s="263"/>
      <c r="WCE1323" s="263"/>
      <c r="WCF1323" s="263"/>
      <c r="WCG1323" s="263"/>
      <c r="WCH1323" s="263"/>
      <c r="WCI1323" s="263"/>
      <c r="WCJ1323" s="263"/>
      <c r="WCK1323" s="263"/>
      <c r="WCL1323" s="263"/>
      <c r="WCM1323" s="263"/>
      <c r="WCN1323" s="263"/>
      <c r="WCO1323" s="263"/>
      <c r="WCP1323" s="263"/>
      <c r="WCQ1323" s="263"/>
      <c r="WCR1323" s="263"/>
      <c r="WCS1323" s="263"/>
      <c r="WCT1323" s="263"/>
      <c r="WCU1323" s="263"/>
      <c r="WCV1323" s="263"/>
      <c r="WCW1323" s="263"/>
      <c r="WCX1323" s="263"/>
      <c r="WCY1323" s="263"/>
      <c r="WCZ1323" s="263"/>
      <c r="WDA1323" s="263"/>
      <c r="WDB1323" s="263"/>
      <c r="WDC1323" s="263"/>
      <c r="WDD1323" s="263"/>
      <c r="WDE1323" s="263"/>
      <c r="WDF1323" s="263"/>
      <c r="WDG1323" s="263"/>
      <c r="WDH1323" s="263"/>
      <c r="WDI1323" s="263"/>
      <c r="WDJ1323" s="263"/>
      <c r="WDK1323" s="263"/>
      <c r="WDL1323" s="263"/>
      <c r="WDM1323" s="263"/>
      <c r="WDN1323" s="263"/>
      <c r="WDO1323" s="263"/>
      <c r="WDP1323" s="263"/>
      <c r="WDQ1323" s="263"/>
      <c r="WDR1323" s="263"/>
      <c r="WDS1323" s="263"/>
      <c r="WDT1323" s="263"/>
      <c r="WDU1323" s="263"/>
      <c r="WDV1323" s="263"/>
      <c r="WDW1323" s="263"/>
      <c r="WDX1323" s="263"/>
      <c r="WDY1323" s="263"/>
      <c r="WDZ1323" s="263"/>
      <c r="WEA1323" s="263"/>
      <c r="WEB1323" s="263"/>
      <c r="WEC1323" s="263"/>
      <c r="WED1323" s="263"/>
      <c r="WEE1323" s="263"/>
      <c r="WEF1323" s="263"/>
      <c r="WEG1323" s="263"/>
      <c r="WEH1323" s="263"/>
      <c r="WEI1323" s="263"/>
      <c r="WEJ1323" s="263"/>
      <c r="WEK1323" s="263"/>
      <c r="WEL1323" s="263"/>
      <c r="WEM1323" s="263"/>
      <c r="WEN1323" s="263"/>
      <c r="WEO1323" s="263"/>
      <c r="WEP1323" s="263"/>
      <c r="WEQ1323" s="263"/>
      <c r="WER1323" s="263"/>
      <c r="WES1323" s="263"/>
      <c r="WET1323" s="263"/>
      <c r="WEU1323" s="263"/>
      <c r="WEV1323" s="263"/>
      <c r="WEW1323" s="263"/>
      <c r="WEX1323" s="263"/>
      <c r="WEY1323" s="263"/>
      <c r="WEZ1323" s="263"/>
      <c r="WFA1323" s="263"/>
      <c r="WFB1323" s="263"/>
      <c r="WFC1323" s="263"/>
      <c r="WFD1323" s="263"/>
      <c r="WFE1323" s="263"/>
      <c r="WFF1323" s="263"/>
      <c r="WFG1323" s="263"/>
      <c r="WFH1323" s="263"/>
      <c r="WFI1323" s="263"/>
      <c r="WFJ1323" s="263"/>
      <c r="WFK1323" s="263"/>
      <c r="WFL1323" s="263"/>
      <c r="WFM1323" s="263"/>
      <c r="WFN1323" s="263"/>
      <c r="WFO1323" s="263"/>
      <c r="WFP1323" s="263"/>
      <c r="WFQ1323" s="263"/>
      <c r="WFR1323" s="263"/>
      <c r="WFS1323" s="263"/>
      <c r="WFT1323" s="263"/>
      <c r="WFU1323" s="263"/>
      <c r="WFV1323" s="263"/>
      <c r="WFW1323" s="263"/>
      <c r="WFX1323" s="263"/>
      <c r="WFY1323" s="263"/>
      <c r="WFZ1323" s="263"/>
      <c r="WGA1323" s="263"/>
      <c r="WGB1323" s="263"/>
      <c r="WGC1323" s="263"/>
      <c r="WGD1323" s="263"/>
      <c r="WGE1323" s="263"/>
      <c r="WGF1323" s="263"/>
      <c r="WGG1323" s="263"/>
      <c r="WGH1323" s="263"/>
      <c r="WGI1323" s="263"/>
      <c r="WGJ1323" s="263"/>
      <c r="WGK1323" s="263"/>
      <c r="WGL1323" s="263"/>
      <c r="WGM1323" s="263"/>
      <c r="WGN1323" s="263"/>
      <c r="WGO1323" s="263"/>
      <c r="WGP1323" s="263"/>
      <c r="WGQ1323" s="263"/>
      <c r="WGR1323" s="263"/>
      <c r="WGS1323" s="263"/>
      <c r="WGT1323" s="263"/>
      <c r="WGU1323" s="263"/>
      <c r="WGV1323" s="263"/>
      <c r="WGW1323" s="263"/>
      <c r="WGX1323" s="263"/>
      <c r="WGY1323" s="263"/>
      <c r="WGZ1323" s="263"/>
      <c r="WHA1323" s="263"/>
      <c r="WHB1323" s="263"/>
      <c r="WHC1323" s="263"/>
      <c r="WHD1323" s="263"/>
      <c r="WHE1323" s="263"/>
      <c r="WHF1323" s="263"/>
      <c r="WHG1323" s="263"/>
      <c r="WHH1323" s="263"/>
      <c r="WHI1323" s="263"/>
      <c r="WHJ1323" s="263"/>
      <c r="WHK1323" s="263"/>
      <c r="WHL1323" s="263"/>
      <c r="WHM1323" s="263"/>
      <c r="WHN1323" s="263"/>
      <c r="WHO1323" s="263"/>
      <c r="WHP1323" s="263"/>
      <c r="WHQ1323" s="263"/>
      <c r="WHR1323" s="263"/>
      <c r="WHS1323" s="263"/>
      <c r="WHT1323" s="263"/>
      <c r="WHU1323" s="263"/>
      <c r="WHV1323" s="263"/>
      <c r="WHW1323" s="263"/>
      <c r="WHX1323" s="263"/>
      <c r="WHY1323" s="263"/>
      <c r="WHZ1323" s="263"/>
      <c r="WIA1323" s="263"/>
      <c r="WIB1323" s="263"/>
      <c r="WIC1323" s="263"/>
      <c r="WID1323" s="263"/>
      <c r="WIE1323" s="263"/>
      <c r="WIF1323" s="263"/>
      <c r="WIG1323" s="263"/>
      <c r="WIH1323" s="263"/>
      <c r="WII1323" s="263"/>
      <c r="WIJ1323" s="263"/>
      <c r="WIK1323" s="263"/>
      <c r="WIL1323" s="263"/>
      <c r="WIM1323" s="263"/>
      <c r="WIN1323" s="263"/>
      <c r="WIO1323" s="263"/>
      <c r="WIP1323" s="263"/>
      <c r="WIQ1323" s="263"/>
      <c r="WIR1323" s="263"/>
      <c r="WIS1323" s="263"/>
      <c r="WIT1323" s="263"/>
      <c r="WIU1323" s="263"/>
      <c r="WIV1323" s="263"/>
      <c r="WIW1323" s="263"/>
      <c r="WIX1323" s="263"/>
      <c r="WIY1323" s="263"/>
      <c r="WIZ1323" s="263"/>
      <c r="WJA1323" s="263"/>
      <c r="WJB1323" s="263"/>
      <c r="WJC1323" s="263"/>
      <c r="WJD1323" s="263"/>
      <c r="WJE1323" s="263"/>
      <c r="WJF1323" s="263"/>
      <c r="WJG1323" s="263"/>
      <c r="WJH1323" s="263"/>
      <c r="WJI1323" s="263"/>
      <c r="WJJ1323" s="263"/>
      <c r="WJK1323" s="263"/>
      <c r="WJL1323" s="263"/>
      <c r="WJM1323" s="263"/>
      <c r="WJN1323" s="263"/>
      <c r="WJO1323" s="263"/>
      <c r="WJP1323" s="263"/>
      <c r="WJQ1323" s="263"/>
      <c r="WJR1323" s="263"/>
      <c r="WJS1323" s="263"/>
      <c r="WJT1323" s="263"/>
      <c r="WJU1323" s="263"/>
      <c r="WJV1323" s="263"/>
      <c r="WJW1323" s="263"/>
      <c r="WJX1323" s="263"/>
      <c r="WJY1323" s="263"/>
      <c r="WJZ1323" s="263"/>
      <c r="WKA1323" s="263"/>
      <c r="WKB1323" s="263"/>
      <c r="WKC1323" s="263"/>
      <c r="WKD1323" s="263"/>
      <c r="WKE1323" s="263"/>
      <c r="WKF1323" s="263"/>
      <c r="WKG1323" s="263"/>
      <c r="WKH1323" s="263"/>
      <c r="WKI1323" s="263"/>
      <c r="WKJ1323" s="263"/>
      <c r="WKK1323" s="263"/>
      <c r="WKL1323" s="263"/>
      <c r="WKM1323" s="263"/>
      <c r="WKN1323" s="263"/>
      <c r="WKO1323" s="263"/>
      <c r="WKP1323" s="263"/>
      <c r="WKQ1323" s="263"/>
      <c r="WKR1323" s="263"/>
      <c r="WKS1323" s="263"/>
      <c r="WKT1323" s="263"/>
      <c r="WKU1323" s="263"/>
      <c r="WKV1323" s="263"/>
      <c r="WKW1323" s="263"/>
      <c r="WKX1323" s="263"/>
      <c r="WKY1323" s="263"/>
      <c r="WKZ1323" s="263"/>
      <c r="WLA1323" s="263"/>
      <c r="WLB1323" s="263"/>
      <c r="WLC1323" s="263"/>
      <c r="WLD1323" s="263"/>
      <c r="WLE1323" s="263"/>
      <c r="WLF1323" s="263"/>
      <c r="WLG1323" s="263"/>
      <c r="WLH1323" s="263"/>
      <c r="WLI1323" s="263"/>
      <c r="WLJ1323" s="263"/>
      <c r="WLK1323" s="263"/>
      <c r="WLL1323" s="263"/>
      <c r="WLM1323" s="263"/>
      <c r="WLN1323" s="263"/>
      <c r="WLO1323" s="263"/>
      <c r="WLP1323" s="263"/>
      <c r="WLQ1323" s="263"/>
      <c r="WLR1323" s="263"/>
      <c r="WLS1323" s="263"/>
      <c r="WLT1323" s="263"/>
      <c r="WLU1323" s="263"/>
      <c r="WLV1323" s="263"/>
      <c r="WLW1323" s="263"/>
      <c r="WLX1323" s="263"/>
      <c r="WLY1323" s="263"/>
      <c r="WLZ1323" s="263"/>
      <c r="WMA1323" s="263"/>
      <c r="WMB1323" s="263"/>
      <c r="WMC1323" s="263"/>
      <c r="WMD1323" s="263"/>
      <c r="WME1323" s="263"/>
      <c r="WMF1323" s="263"/>
      <c r="WMG1323" s="263"/>
      <c r="WMH1323" s="263"/>
      <c r="WMI1323" s="263"/>
      <c r="WMJ1323" s="263"/>
      <c r="WMK1323" s="263"/>
      <c r="WML1323" s="263"/>
      <c r="WMM1323" s="263"/>
      <c r="WMN1323" s="263"/>
      <c r="WMO1323" s="263"/>
      <c r="WMP1323" s="263"/>
      <c r="WMQ1323" s="263"/>
      <c r="WMR1323" s="263"/>
      <c r="WMS1323" s="263"/>
      <c r="WMT1323" s="263"/>
      <c r="WMU1323" s="263"/>
      <c r="WMV1323" s="263"/>
      <c r="WMW1323" s="263"/>
      <c r="WMX1323" s="263"/>
      <c r="WMY1323" s="263"/>
      <c r="WMZ1323" s="263"/>
      <c r="WNA1323" s="263"/>
      <c r="WNB1323" s="263"/>
      <c r="WNC1323" s="263"/>
      <c r="WND1323" s="263"/>
      <c r="WNE1323" s="263"/>
      <c r="WNF1323" s="263"/>
      <c r="WNG1323" s="263"/>
      <c r="WNH1323" s="263"/>
      <c r="WNI1323" s="263"/>
      <c r="WNJ1323" s="263"/>
      <c r="WNK1323" s="263"/>
      <c r="WNL1323" s="263"/>
      <c r="WNM1323" s="263"/>
      <c r="WNN1323" s="263"/>
      <c r="WNO1323" s="263"/>
      <c r="WNP1323" s="263"/>
      <c r="WNQ1323" s="263"/>
      <c r="WNR1323" s="263"/>
      <c r="WNS1323" s="263"/>
      <c r="WNT1323" s="263"/>
      <c r="WNU1323" s="263"/>
      <c r="WNV1323" s="263"/>
      <c r="WNW1323" s="263"/>
      <c r="WNX1323" s="263"/>
      <c r="WNY1323" s="263"/>
      <c r="WNZ1323" s="263"/>
      <c r="WOA1323" s="263"/>
      <c r="WOB1323" s="263"/>
      <c r="WOC1323" s="263"/>
      <c r="WOD1323" s="263"/>
      <c r="WOE1323" s="263"/>
      <c r="WOF1323" s="263"/>
      <c r="WOG1323" s="263"/>
      <c r="WOH1323" s="263"/>
      <c r="WOI1323" s="263"/>
      <c r="WOJ1323" s="263"/>
      <c r="WOK1323" s="263"/>
      <c r="WOL1323" s="263"/>
      <c r="WOM1323" s="263"/>
      <c r="WON1323" s="263"/>
      <c r="WOO1323" s="263"/>
      <c r="WOP1323" s="263"/>
      <c r="WOQ1323" s="263"/>
      <c r="WOR1323" s="263"/>
      <c r="WOS1323" s="263"/>
      <c r="WOT1323" s="263"/>
      <c r="WOU1323" s="263"/>
      <c r="WOV1323" s="263"/>
      <c r="WOW1323" s="263"/>
      <c r="WOX1323" s="263"/>
      <c r="WOY1323" s="263"/>
      <c r="WOZ1323" s="263"/>
      <c r="WPA1323" s="263"/>
      <c r="WPB1323" s="263"/>
      <c r="WPC1323" s="263"/>
      <c r="WPD1323" s="263"/>
      <c r="WPE1323" s="263"/>
      <c r="WPF1323" s="263"/>
      <c r="WPG1323" s="263"/>
      <c r="WPH1323" s="263"/>
      <c r="WPI1323" s="263"/>
      <c r="WPJ1323" s="263"/>
      <c r="WPK1323" s="263"/>
      <c r="WPL1323" s="263"/>
      <c r="WPM1323" s="263"/>
      <c r="WPN1323" s="263"/>
      <c r="WPO1323" s="263"/>
      <c r="WPP1323" s="263"/>
      <c r="WPQ1323" s="263"/>
      <c r="WPR1323" s="263"/>
      <c r="WPS1323" s="263"/>
      <c r="WPT1323" s="263"/>
      <c r="WPU1323" s="263"/>
      <c r="WPV1323" s="263"/>
      <c r="WPW1323" s="263"/>
      <c r="WPX1323" s="263"/>
      <c r="WPY1323" s="263"/>
      <c r="WPZ1323" s="263"/>
      <c r="WQA1323" s="263"/>
      <c r="WQB1323" s="263"/>
      <c r="WQC1323" s="263"/>
      <c r="WQD1323" s="263"/>
      <c r="WQE1323" s="263"/>
      <c r="WQF1323" s="263"/>
      <c r="WQG1323" s="263"/>
      <c r="WQH1323" s="263"/>
      <c r="WQI1323" s="263"/>
      <c r="WQJ1323" s="263"/>
      <c r="WQK1323" s="263"/>
      <c r="WQL1323" s="263"/>
      <c r="WQM1323" s="263"/>
      <c r="WQN1323" s="263"/>
      <c r="WQO1323" s="263"/>
      <c r="WQP1323" s="263"/>
      <c r="WQQ1323" s="263"/>
      <c r="WQR1323" s="263"/>
      <c r="WQS1323" s="263"/>
      <c r="WQT1323" s="263"/>
      <c r="WQU1323" s="263"/>
      <c r="WQV1323" s="263"/>
      <c r="WQW1323" s="263"/>
      <c r="WQX1323" s="263"/>
      <c r="WQY1323" s="263"/>
      <c r="WQZ1323" s="263"/>
      <c r="WRA1323" s="263"/>
      <c r="WRB1323" s="263"/>
      <c r="WRC1323" s="263"/>
      <c r="WRD1323" s="263"/>
      <c r="WRE1323" s="263"/>
      <c r="WRF1323" s="263"/>
      <c r="WRG1323" s="263"/>
      <c r="WRH1323" s="263"/>
      <c r="WRI1323" s="263"/>
      <c r="WRJ1323" s="263"/>
      <c r="WRK1323" s="263"/>
      <c r="WRL1323" s="263"/>
      <c r="WRM1323" s="263"/>
      <c r="WRN1323" s="263"/>
      <c r="WRO1323" s="263"/>
      <c r="WRP1323" s="263"/>
      <c r="WRQ1323" s="263"/>
      <c r="WRR1323" s="263"/>
      <c r="WRS1323" s="263"/>
      <c r="WRT1323" s="263"/>
      <c r="WRU1323" s="263"/>
      <c r="WRV1323" s="263"/>
      <c r="WRW1323" s="263"/>
      <c r="WRX1323" s="263"/>
      <c r="WRY1323" s="263"/>
      <c r="WRZ1323" s="263"/>
      <c r="WSA1323" s="263"/>
      <c r="WSB1323" s="263"/>
      <c r="WSC1323" s="263"/>
      <c r="WSD1323" s="263"/>
      <c r="WSE1323" s="263"/>
      <c r="WSF1323" s="263"/>
      <c r="WSG1323" s="263"/>
      <c r="WSH1323" s="263"/>
      <c r="WSI1323" s="263"/>
      <c r="WSJ1323" s="263"/>
      <c r="WSK1323" s="263"/>
      <c r="WSL1323" s="263"/>
      <c r="WSM1323" s="263"/>
      <c r="WSN1323" s="263"/>
      <c r="WSO1323" s="263"/>
      <c r="WSP1323" s="263"/>
      <c r="WSQ1323" s="263"/>
      <c r="WSR1323" s="263"/>
      <c r="WSS1323" s="263"/>
      <c r="WST1323" s="263"/>
      <c r="WSU1323" s="263"/>
      <c r="WSV1323" s="263"/>
      <c r="WSW1323" s="263"/>
      <c r="WSX1323" s="263"/>
      <c r="WSY1323" s="263"/>
      <c r="WSZ1323" s="263"/>
      <c r="WTA1323" s="263"/>
      <c r="WTB1323" s="263"/>
      <c r="WTC1323" s="263"/>
      <c r="WTD1323" s="263"/>
      <c r="WTE1323" s="263"/>
      <c r="WTF1323" s="263"/>
      <c r="WTG1323" s="263"/>
      <c r="WTH1323" s="263"/>
      <c r="WTI1323" s="263"/>
      <c r="WTJ1323" s="263"/>
      <c r="WTK1323" s="263"/>
      <c r="WTL1323" s="263"/>
      <c r="WTM1323" s="263"/>
      <c r="WTN1323" s="263"/>
      <c r="WTO1323" s="263"/>
      <c r="WTP1323" s="263"/>
      <c r="WTQ1323" s="263"/>
      <c r="WTR1323" s="263"/>
      <c r="WTS1323" s="263"/>
      <c r="WTT1323" s="263"/>
      <c r="WTU1323" s="263"/>
      <c r="WTV1323" s="263"/>
      <c r="WTW1323" s="263"/>
      <c r="WTX1323" s="263"/>
      <c r="WTY1323" s="263"/>
      <c r="WTZ1323" s="263"/>
      <c r="WUA1323" s="263"/>
      <c r="WUB1323" s="263"/>
      <c r="WUC1323" s="263"/>
      <c r="WUD1323" s="263"/>
      <c r="WUE1323" s="263"/>
      <c r="WUF1323" s="263"/>
      <c r="WUG1323" s="263"/>
      <c r="WUH1323" s="263"/>
      <c r="WUI1323" s="263"/>
      <c r="WUJ1323" s="263"/>
      <c r="WUK1323" s="263"/>
      <c r="WUL1323" s="263"/>
      <c r="WUM1323" s="263"/>
      <c r="WUN1323" s="263"/>
      <c r="WUO1323" s="263"/>
      <c r="WUP1323" s="263"/>
      <c r="WUQ1323" s="263"/>
      <c r="WUR1323" s="263"/>
      <c r="WUS1323" s="263"/>
      <c r="WUT1323" s="263"/>
      <c r="WUU1323" s="263"/>
      <c r="WUV1323" s="263"/>
      <c r="WUW1323" s="263"/>
      <c r="WUX1323" s="263"/>
      <c r="WUY1323" s="263"/>
      <c r="WUZ1323" s="263"/>
      <c r="WVA1323" s="263"/>
      <c r="WVB1323" s="263"/>
      <c r="WVC1323" s="263"/>
      <c r="WVD1323" s="263"/>
      <c r="WVE1323" s="263"/>
      <c r="WVF1323" s="263"/>
      <c r="WVG1323" s="263"/>
      <c r="WVH1323" s="263"/>
      <c r="WVI1323" s="263"/>
      <c r="WVJ1323" s="263"/>
      <c r="WVK1323" s="263"/>
      <c r="WVL1323" s="263"/>
      <c r="WVM1323" s="263"/>
      <c r="WVN1323" s="263"/>
      <c r="WVO1323" s="263"/>
      <c r="WVP1323" s="263"/>
      <c r="WVQ1323" s="263"/>
      <c r="WVR1323" s="263"/>
      <c r="WVS1323" s="263"/>
      <c r="WVT1323" s="263"/>
      <c r="WVU1323" s="263"/>
      <c r="WVV1323" s="263"/>
      <c r="WVW1323" s="263"/>
      <c r="WVX1323" s="263"/>
      <c r="WVY1323" s="263"/>
      <c r="WVZ1323" s="263"/>
      <c r="WWA1323" s="263"/>
      <c r="WWB1323" s="263"/>
      <c r="WWC1323" s="263"/>
      <c r="WWD1323" s="263"/>
      <c r="WWE1323" s="263"/>
      <c r="WWF1323" s="263"/>
      <c r="WWG1323" s="263"/>
      <c r="WWH1323" s="263"/>
      <c r="WWI1323" s="263"/>
      <c r="WWJ1323" s="263"/>
      <c r="WWK1323" s="263"/>
      <c r="WWL1323" s="263"/>
      <c r="WWM1323" s="263"/>
      <c r="WWN1323" s="263"/>
      <c r="WWO1323" s="263"/>
      <c r="WWP1323" s="263"/>
      <c r="WWQ1323" s="263"/>
      <c r="WWR1323" s="263"/>
      <c r="WWS1323" s="263"/>
      <c r="WWT1323" s="263"/>
      <c r="WWU1323" s="263"/>
      <c r="WWV1323" s="263"/>
      <c r="WWW1323" s="263"/>
      <c r="WWX1323" s="263"/>
      <c r="WWY1323" s="263"/>
      <c r="WWZ1323" s="263"/>
      <c r="WXA1323" s="263"/>
      <c r="WXB1323" s="263"/>
      <c r="WXC1323" s="263"/>
      <c r="WXD1323" s="263"/>
      <c r="WXE1323" s="263"/>
      <c r="WXF1323" s="263"/>
      <c r="WXG1323" s="263"/>
      <c r="WXH1323" s="263"/>
      <c r="WXI1323" s="263"/>
      <c r="WXJ1323" s="263"/>
      <c r="WXK1323" s="263"/>
      <c r="WXL1323" s="263"/>
      <c r="WXM1323" s="263"/>
      <c r="WXN1323" s="263"/>
      <c r="WXO1323" s="263"/>
      <c r="WXP1323" s="263"/>
      <c r="WXQ1323" s="263"/>
      <c r="WXR1323" s="263"/>
      <c r="WXS1323" s="263"/>
      <c r="WXT1323" s="263"/>
      <c r="WXU1323" s="263"/>
      <c r="WXV1323" s="263"/>
      <c r="WXW1323" s="263"/>
      <c r="WXX1323" s="263"/>
      <c r="WXY1323" s="263"/>
      <c r="WXZ1323" s="263"/>
      <c r="WYA1323" s="263"/>
      <c r="WYB1323" s="263"/>
      <c r="WYC1323" s="263"/>
      <c r="WYD1323" s="263"/>
      <c r="WYE1323" s="263"/>
      <c r="WYF1323" s="263"/>
      <c r="WYG1323" s="263"/>
      <c r="WYH1323" s="263"/>
      <c r="WYI1323" s="263"/>
      <c r="WYJ1323" s="263"/>
      <c r="WYK1323" s="263"/>
      <c r="WYL1323" s="263"/>
      <c r="WYM1323" s="263"/>
      <c r="WYN1323" s="263"/>
      <c r="WYO1323" s="263"/>
      <c r="WYP1323" s="263"/>
      <c r="WYQ1323" s="263"/>
      <c r="WYR1323" s="263"/>
      <c r="WYS1323" s="263"/>
      <c r="WYT1323" s="263"/>
      <c r="WYU1323" s="263"/>
      <c r="WYV1323" s="263"/>
      <c r="WYW1323" s="263"/>
      <c r="WYX1323" s="263"/>
      <c r="WYY1323" s="263"/>
      <c r="WYZ1323" s="263"/>
      <c r="WZA1323" s="263"/>
      <c r="WZB1323" s="263"/>
      <c r="WZC1323" s="263"/>
      <c r="WZD1323" s="263"/>
      <c r="WZE1323" s="263"/>
      <c r="WZF1323" s="263"/>
      <c r="WZG1323" s="263"/>
      <c r="WZH1323" s="263"/>
      <c r="WZI1323" s="263"/>
      <c r="WZJ1323" s="263"/>
      <c r="WZK1323" s="263"/>
      <c r="WZL1323" s="263"/>
      <c r="WZM1323" s="263"/>
      <c r="WZN1323" s="263"/>
      <c r="WZO1323" s="263"/>
      <c r="WZP1323" s="263"/>
      <c r="WZQ1323" s="263"/>
      <c r="WZR1323" s="263"/>
      <c r="WZS1323" s="263"/>
      <c r="WZT1323" s="263"/>
      <c r="WZU1323" s="263"/>
      <c r="WZV1323" s="263"/>
      <c r="WZW1323" s="263"/>
      <c r="WZX1323" s="263"/>
      <c r="WZY1323" s="263"/>
      <c r="WZZ1323" s="263"/>
      <c r="XAA1323" s="263"/>
      <c r="XAB1323" s="263"/>
      <c r="XAC1323" s="263"/>
      <c r="XAD1323" s="263"/>
      <c r="XAE1323" s="263"/>
      <c r="XAF1323" s="263"/>
      <c r="XAG1323" s="263"/>
      <c r="XAH1323" s="263"/>
      <c r="XAI1323" s="263"/>
      <c r="XAJ1323" s="263"/>
      <c r="XAK1323" s="263"/>
      <c r="XAL1323" s="263"/>
      <c r="XAM1323" s="263"/>
      <c r="XAN1323" s="263"/>
      <c r="XAO1323" s="263"/>
      <c r="XAP1323" s="263"/>
      <c r="XAQ1323" s="263"/>
      <c r="XAR1323" s="263"/>
      <c r="XAS1323" s="263"/>
      <c r="XAT1323" s="263"/>
      <c r="XAU1323" s="263"/>
      <c r="XAV1323" s="263"/>
      <c r="XAW1323" s="263"/>
      <c r="XAX1323" s="263"/>
      <c r="XAY1323" s="263"/>
      <c r="XAZ1323" s="263"/>
      <c r="XBA1323" s="263"/>
      <c r="XBB1323" s="263"/>
      <c r="XBC1323" s="263"/>
      <c r="XBD1323" s="263"/>
      <c r="XBE1323" s="263"/>
      <c r="XBF1323" s="263"/>
      <c r="XBG1323" s="263"/>
      <c r="XBH1323" s="263"/>
      <c r="XBI1323" s="263"/>
      <c r="XBJ1323" s="263"/>
      <c r="XBK1323" s="263"/>
      <c r="XBL1323" s="263"/>
      <c r="XBM1323" s="263"/>
      <c r="XBN1323" s="263"/>
      <c r="XBO1323" s="263"/>
      <c r="XBP1323" s="263"/>
      <c r="XBQ1323" s="263"/>
      <c r="XBR1323" s="263"/>
      <c r="XBS1323" s="263"/>
      <c r="XBT1323" s="263"/>
      <c r="XBU1323" s="263"/>
      <c r="XBV1323" s="263"/>
      <c r="XBW1323" s="263"/>
      <c r="XBX1323" s="263"/>
      <c r="XBY1323" s="263"/>
      <c r="XBZ1323" s="263"/>
      <c r="XCA1323" s="263"/>
      <c r="XCB1323" s="263"/>
      <c r="XCC1323" s="263"/>
      <c r="XCD1323" s="263"/>
      <c r="XCE1323" s="263"/>
      <c r="XCF1323" s="263"/>
      <c r="XCG1323" s="263"/>
      <c r="XCH1323" s="263"/>
      <c r="XCI1323" s="263"/>
      <c r="XCJ1323" s="263"/>
      <c r="XCK1323" s="263"/>
      <c r="XCL1323" s="263"/>
      <c r="XCM1323" s="263"/>
      <c r="XCN1323" s="263"/>
      <c r="XCO1323" s="263"/>
      <c r="XCP1323" s="263"/>
      <c r="XCQ1323" s="263"/>
      <c r="XCR1323" s="263"/>
      <c r="XCS1323" s="263"/>
      <c r="XCT1323" s="263"/>
      <c r="XCU1323" s="263"/>
      <c r="XCV1323" s="263"/>
      <c r="XCW1323" s="263"/>
      <c r="XCX1323" s="263"/>
      <c r="XCY1323" s="263"/>
      <c r="XCZ1323" s="263"/>
      <c r="XDA1323" s="263"/>
      <c r="XDB1323" s="263"/>
      <c r="XDC1323" s="263"/>
      <c r="XDD1323" s="263"/>
      <c r="XDE1323" s="263"/>
      <c r="XDF1323" s="263"/>
      <c r="XDG1323" s="263"/>
      <c r="XDH1323" s="263"/>
      <c r="XDI1323" s="263"/>
      <c r="XDJ1323" s="263"/>
      <c r="XDK1323" s="263"/>
      <c r="XDL1323" s="263"/>
      <c r="XDM1323" s="263"/>
      <c r="XDN1323" s="263"/>
      <c r="XDO1323" s="263"/>
      <c r="XDP1323" s="263"/>
      <c r="XDQ1323" s="263"/>
      <c r="XDR1323" s="263"/>
      <c r="XDS1323" s="263"/>
      <c r="XDT1323" s="263"/>
      <c r="XDU1323" s="263"/>
      <c r="XDV1323" s="263"/>
      <c r="XDW1323" s="263"/>
      <c r="XDX1323" s="263"/>
      <c r="XDY1323" s="263"/>
      <c r="XDZ1323" s="263"/>
      <c r="XEA1323" s="263"/>
      <c r="XEB1323" s="263"/>
      <c r="XEC1323" s="263"/>
      <c r="XED1323" s="263"/>
      <c r="XEE1323" s="263"/>
      <c r="XEF1323" s="263"/>
      <c r="XEG1323" s="263"/>
      <c r="XEH1323" s="263"/>
      <c r="XEI1323" s="263"/>
      <c r="XEJ1323" s="263"/>
      <c r="XEK1323" s="263"/>
      <c r="XEL1323" s="263"/>
      <c r="XEM1323" s="263"/>
      <c r="XEN1323" s="263"/>
      <c r="XEO1323" s="263"/>
      <c r="XEP1323" s="263"/>
      <c r="XEQ1323" s="263"/>
      <c r="XER1323" s="263"/>
      <c r="XES1323" s="263"/>
      <c r="XET1323" s="263"/>
      <c r="XEU1323" s="263"/>
      <c r="XEV1323" s="263"/>
      <c r="XEW1323" s="263"/>
      <c r="XEX1323" s="263"/>
      <c r="XEY1323" s="263"/>
      <c r="XEZ1323" s="263"/>
      <c r="XFA1323" s="263"/>
      <c r="XFB1323" s="263"/>
      <c r="XFC1323" s="263"/>
    </row>
    <row r="1324" s="226" customFormat="1" ht="49.15" customHeight="1" spans="1:16383">
      <c r="A1324" s="259" t="s">
        <v>1091</v>
      </c>
      <c r="B1324" s="259"/>
      <c r="C1324" s="259"/>
      <c r="D1324" s="259"/>
      <c r="E1324" s="259"/>
      <c r="F1324" s="260"/>
      <c r="G1324" s="260"/>
      <c r="H1324" s="260"/>
      <c r="I1324" s="262" t="e">
        <v>#N/A</v>
      </c>
      <c r="J1324" s="260"/>
      <c r="K1324" s="260"/>
      <c r="L1324" s="260"/>
      <c r="M1324" s="260"/>
      <c r="N1324" s="260"/>
      <c r="O1324" s="260"/>
      <c r="P1324" s="260"/>
      <c r="Q1324" s="260"/>
      <c r="R1324" s="260"/>
      <c r="S1324" s="260"/>
      <c r="T1324" s="260"/>
      <c r="U1324" s="260"/>
      <c r="V1324" s="260"/>
      <c r="W1324" s="260"/>
      <c r="X1324" s="260"/>
      <c r="Y1324" s="260"/>
      <c r="Z1324" s="260"/>
      <c r="AA1324" s="260"/>
      <c r="AB1324" s="260"/>
      <c r="AC1324" s="260"/>
      <c r="AD1324" s="260"/>
      <c r="AE1324" s="260"/>
      <c r="AF1324" s="260"/>
      <c r="AG1324" s="260"/>
      <c r="AH1324" s="260"/>
      <c r="AI1324" s="260"/>
      <c r="AJ1324" s="260"/>
      <c r="AK1324" s="260"/>
      <c r="AL1324" s="260"/>
      <c r="AM1324" s="260"/>
      <c r="AN1324" s="260"/>
      <c r="AO1324" s="260"/>
      <c r="AP1324" s="260"/>
      <c r="AQ1324" s="260"/>
      <c r="AR1324" s="260"/>
      <c r="AS1324" s="260"/>
      <c r="AT1324" s="260"/>
      <c r="AU1324" s="260"/>
      <c r="AV1324" s="260"/>
      <c r="AW1324" s="260"/>
      <c r="AX1324" s="260"/>
      <c r="AY1324" s="260"/>
      <c r="AZ1324" s="260"/>
      <c r="BA1324" s="260"/>
      <c r="BB1324" s="260"/>
      <c r="BC1324" s="260"/>
      <c r="BD1324" s="260"/>
      <c r="BE1324" s="260"/>
      <c r="BF1324" s="260"/>
      <c r="BG1324" s="260"/>
      <c r="BH1324" s="260"/>
      <c r="BI1324" s="260"/>
      <c r="BJ1324" s="260"/>
      <c r="BK1324" s="260"/>
      <c r="BL1324" s="260"/>
      <c r="BM1324" s="260"/>
      <c r="BN1324" s="260"/>
      <c r="BO1324" s="260"/>
      <c r="BP1324" s="260"/>
      <c r="BQ1324" s="260"/>
      <c r="BR1324" s="260"/>
      <c r="BS1324" s="260"/>
      <c r="BT1324" s="260"/>
      <c r="BU1324" s="260"/>
      <c r="BV1324" s="260"/>
      <c r="BW1324" s="260"/>
      <c r="BX1324" s="260"/>
      <c r="BY1324" s="260"/>
      <c r="BZ1324" s="260"/>
      <c r="CA1324" s="260"/>
      <c r="CB1324" s="260"/>
      <c r="CC1324" s="260"/>
      <c r="CD1324" s="260"/>
      <c r="CE1324" s="260"/>
      <c r="CF1324" s="260"/>
      <c r="CG1324" s="260"/>
      <c r="CH1324" s="260"/>
      <c r="CI1324" s="260"/>
      <c r="CJ1324" s="260"/>
      <c r="CK1324" s="260"/>
      <c r="CL1324" s="260"/>
      <c r="CM1324" s="260"/>
      <c r="CN1324" s="260"/>
      <c r="CO1324" s="260"/>
      <c r="CP1324" s="260"/>
      <c r="CQ1324" s="260"/>
      <c r="CR1324" s="260"/>
      <c r="CS1324" s="260"/>
      <c r="CT1324" s="260"/>
      <c r="CU1324" s="260"/>
      <c r="CV1324" s="260"/>
      <c r="CW1324" s="260"/>
      <c r="CX1324" s="260"/>
      <c r="CY1324" s="260"/>
      <c r="CZ1324" s="260"/>
      <c r="DA1324" s="260"/>
      <c r="DB1324" s="260"/>
      <c r="DC1324" s="260"/>
      <c r="DD1324" s="260"/>
      <c r="DE1324" s="260"/>
      <c r="DF1324" s="260"/>
      <c r="DG1324" s="260"/>
      <c r="DH1324" s="260"/>
      <c r="DI1324" s="260"/>
      <c r="DJ1324" s="260"/>
      <c r="DK1324" s="260"/>
      <c r="DL1324" s="260"/>
      <c r="DM1324" s="260"/>
      <c r="DN1324" s="260"/>
      <c r="DO1324" s="260"/>
      <c r="DP1324" s="260"/>
      <c r="DQ1324" s="260"/>
      <c r="DR1324" s="260"/>
      <c r="DS1324" s="260"/>
      <c r="DT1324" s="260"/>
      <c r="DU1324" s="260"/>
      <c r="DV1324" s="260"/>
      <c r="DW1324" s="260"/>
      <c r="DX1324" s="260"/>
      <c r="DY1324" s="260"/>
      <c r="DZ1324" s="260"/>
      <c r="EA1324" s="260"/>
      <c r="EB1324" s="260"/>
      <c r="EC1324" s="260"/>
      <c r="ED1324" s="260"/>
      <c r="EE1324" s="260"/>
      <c r="EF1324" s="260"/>
      <c r="EG1324" s="260"/>
      <c r="EH1324" s="260"/>
      <c r="EI1324" s="260"/>
      <c r="EJ1324" s="260"/>
      <c r="EK1324" s="260"/>
      <c r="EL1324" s="260"/>
      <c r="EM1324" s="260"/>
      <c r="EN1324" s="260"/>
      <c r="EO1324" s="260"/>
      <c r="EP1324" s="260"/>
      <c r="EQ1324" s="260"/>
      <c r="ER1324" s="260"/>
      <c r="ES1324" s="260"/>
      <c r="ET1324" s="260"/>
      <c r="EU1324" s="260"/>
      <c r="EV1324" s="260"/>
      <c r="EW1324" s="260"/>
      <c r="EX1324" s="260"/>
      <c r="EY1324" s="260"/>
      <c r="EZ1324" s="260"/>
      <c r="FA1324" s="260"/>
      <c r="FB1324" s="260"/>
      <c r="FC1324" s="260"/>
      <c r="FD1324" s="260"/>
      <c r="FE1324" s="260"/>
      <c r="FF1324" s="260"/>
      <c r="FG1324" s="260"/>
      <c r="FH1324" s="260"/>
      <c r="FI1324" s="260"/>
      <c r="FJ1324" s="260"/>
      <c r="FK1324" s="260"/>
      <c r="FL1324" s="260"/>
      <c r="FM1324" s="260"/>
      <c r="FN1324" s="260"/>
      <c r="FO1324" s="260"/>
      <c r="FP1324" s="260"/>
      <c r="FQ1324" s="260"/>
      <c r="FR1324" s="260"/>
      <c r="FS1324" s="260"/>
      <c r="FT1324" s="260"/>
      <c r="FU1324" s="260"/>
      <c r="FV1324" s="260"/>
      <c r="FW1324" s="260"/>
      <c r="FX1324" s="260"/>
      <c r="FY1324" s="260"/>
      <c r="FZ1324" s="260"/>
      <c r="GA1324" s="260"/>
      <c r="GB1324" s="260"/>
      <c r="GC1324" s="260"/>
      <c r="GD1324" s="260"/>
      <c r="GE1324" s="260"/>
      <c r="GF1324" s="260"/>
      <c r="GG1324" s="260"/>
      <c r="GH1324" s="260"/>
      <c r="GI1324" s="260"/>
      <c r="GJ1324" s="260"/>
      <c r="GK1324" s="260"/>
      <c r="GL1324" s="260"/>
      <c r="GM1324" s="260"/>
      <c r="GN1324" s="260"/>
      <c r="GO1324" s="260"/>
      <c r="GP1324" s="260"/>
      <c r="GQ1324" s="260"/>
      <c r="GR1324" s="260"/>
      <c r="GS1324" s="260"/>
      <c r="GT1324" s="260"/>
      <c r="GU1324" s="260"/>
      <c r="GV1324" s="260"/>
      <c r="GW1324" s="260"/>
      <c r="GX1324" s="260"/>
      <c r="GY1324" s="260"/>
      <c r="GZ1324" s="260"/>
      <c r="HA1324" s="260"/>
      <c r="HB1324" s="260"/>
      <c r="HC1324" s="260"/>
      <c r="HD1324" s="260"/>
      <c r="HE1324" s="260"/>
      <c r="HF1324" s="260"/>
      <c r="HG1324" s="260"/>
      <c r="HH1324" s="260"/>
      <c r="HI1324" s="260"/>
      <c r="HJ1324" s="260"/>
      <c r="HK1324" s="260"/>
      <c r="HL1324" s="260"/>
      <c r="HM1324" s="260"/>
      <c r="HN1324" s="260"/>
      <c r="HO1324" s="260"/>
      <c r="HP1324" s="260"/>
      <c r="HQ1324" s="260"/>
      <c r="HR1324" s="260"/>
      <c r="HS1324" s="260"/>
      <c r="HT1324" s="260"/>
      <c r="HU1324" s="260"/>
      <c r="HV1324" s="260"/>
      <c r="HW1324" s="260"/>
      <c r="HX1324" s="260"/>
      <c r="HY1324" s="260"/>
      <c r="HZ1324" s="260"/>
      <c r="IA1324" s="260"/>
      <c r="IB1324" s="260"/>
      <c r="IC1324" s="260"/>
      <c r="ID1324" s="260"/>
      <c r="IE1324" s="260"/>
      <c r="IF1324" s="260"/>
      <c r="IG1324" s="260"/>
      <c r="IH1324" s="260"/>
      <c r="II1324" s="260"/>
      <c r="IJ1324" s="260"/>
      <c r="IK1324" s="260"/>
      <c r="IL1324" s="260"/>
      <c r="IM1324" s="260"/>
      <c r="IN1324" s="260"/>
      <c r="IO1324" s="260"/>
      <c r="IP1324" s="264"/>
      <c r="IQ1324" s="264"/>
      <c r="IR1324" s="264"/>
      <c r="IS1324" s="264"/>
      <c r="IT1324" s="264"/>
      <c r="IU1324" s="264"/>
      <c r="IV1324" s="264"/>
      <c r="IW1324" s="264"/>
      <c r="IX1324" s="264"/>
      <c r="IY1324" s="264"/>
      <c r="IZ1324" s="264"/>
      <c r="JA1324" s="264"/>
      <c r="JB1324" s="264"/>
      <c r="JC1324" s="264"/>
      <c r="JD1324" s="264"/>
      <c r="JE1324" s="264"/>
      <c r="JF1324" s="264"/>
      <c r="JG1324" s="264"/>
      <c r="JH1324" s="264"/>
      <c r="JI1324" s="264"/>
      <c r="JJ1324" s="264"/>
      <c r="JK1324" s="264"/>
      <c r="JL1324" s="264"/>
      <c r="JM1324" s="264"/>
      <c r="JN1324" s="264"/>
      <c r="JO1324" s="264"/>
      <c r="JP1324" s="264"/>
      <c r="JQ1324" s="264"/>
      <c r="JR1324" s="264"/>
      <c r="JS1324" s="264"/>
      <c r="JT1324" s="264"/>
      <c r="JU1324" s="264"/>
      <c r="JV1324" s="264"/>
      <c r="JW1324" s="264"/>
      <c r="JX1324" s="264"/>
      <c r="JY1324" s="264"/>
      <c r="JZ1324" s="264"/>
      <c r="KA1324" s="264"/>
      <c r="KB1324" s="264"/>
      <c r="KC1324" s="264"/>
      <c r="KD1324" s="264"/>
      <c r="KE1324" s="264"/>
      <c r="KF1324" s="264"/>
      <c r="KG1324" s="264"/>
      <c r="KH1324" s="264"/>
      <c r="KI1324" s="264"/>
      <c r="KJ1324" s="264"/>
      <c r="KK1324" s="264"/>
      <c r="KL1324" s="264"/>
      <c r="KM1324" s="264"/>
      <c r="KN1324" s="264"/>
      <c r="KO1324" s="264"/>
      <c r="KP1324" s="264"/>
      <c r="KQ1324" s="264"/>
      <c r="KR1324" s="264"/>
      <c r="KS1324" s="264"/>
      <c r="KT1324" s="264"/>
      <c r="KU1324" s="264"/>
      <c r="KV1324" s="264"/>
      <c r="KW1324" s="264"/>
      <c r="KX1324" s="264"/>
      <c r="KY1324" s="264"/>
      <c r="KZ1324" s="264"/>
      <c r="LA1324" s="264"/>
      <c r="LB1324" s="264"/>
      <c r="LC1324" s="264"/>
      <c r="LD1324" s="264"/>
      <c r="LE1324" s="264"/>
      <c r="LF1324" s="264"/>
      <c r="LG1324" s="264"/>
      <c r="LH1324" s="264"/>
      <c r="LI1324" s="264"/>
      <c r="LJ1324" s="264"/>
      <c r="LK1324" s="264"/>
      <c r="LL1324" s="264"/>
      <c r="LM1324" s="264"/>
      <c r="LN1324" s="264"/>
      <c r="LO1324" s="264"/>
      <c r="LP1324" s="264"/>
      <c r="LQ1324" s="264"/>
      <c r="LR1324" s="264"/>
      <c r="LS1324" s="264"/>
      <c r="LT1324" s="264"/>
      <c r="LU1324" s="264"/>
      <c r="LV1324" s="264"/>
      <c r="LW1324" s="264"/>
      <c r="LX1324" s="264"/>
      <c r="LY1324" s="264"/>
      <c r="LZ1324" s="264"/>
      <c r="MA1324" s="264"/>
      <c r="MB1324" s="264"/>
      <c r="MC1324" s="264"/>
      <c r="MD1324" s="264"/>
      <c r="ME1324" s="264"/>
      <c r="MF1324" s="264"/>
      <c r="MG1324" s="264"/>
      <c r="MH1324" s="264"/>
      <c r="MI1324" s="264"/>
      <c r="MJ1324" s="264"/>
      <c r="MK1324" s="264"/>
      <c r="ML1324" s="264"/>
      <c r="MM1324" s="264"/>
      <c r="MN1324" s="264"/>
      <c r="MO1324" s="264"/>
      <c r="MP1324" s="264"/>
      <c r="MQ1324" s="264"/>
      <c r="MR1324" s="264"/>
      <c r="MS1324" s="264"/>
      <c r="MT1324" s="264"/>
      <c r="MU1324" s="264"/>
      <c r="MV1324" s="264"/>
      <c r="MW1324" s="264"/>
      <c r="MX1324" s="264"/>
      <c r="MY1324" s="264"/>
      <c r="MZ1324" s="264"/>
      <c r="NA1324" s="264"/>
      <c r="NB1324" s="264"/>
      <c r="NC1324" s="264"/>
      <c r="ND1324" s="264"/>
      <c r="NE1324" s="264"/>
      <c r="NF1324" s="264"/>
      <c r="NG1324" s="264"/>
      <c r="NH1324" s="264"/>
      <c r="NI1324" s="264"/>
      <c r="NJ1324" s="264"/>
      <c r="NK1324" s="264"/>
      <c r="NL1324" s="264"/>
      <c r="NM1324" s="264"/>
      <c r="NN1324" s="264"/>
      <c r="NO1324" s="264"/>
      <c r="NP1324" s="264"/>
      <c r="NQ1324" s="264"/>
      <c r="NR1324" s="264"/>
      <c r="NS1324" s="264"/>
      <c r="NT1324" s="264"/>
      <c r="NU1324" s="264"/>
      <c r="NV1324" s="264"/>
      <c r="NW1324" s="264"/>
      <c r="NX1324" s="264"/>
      <c r="NY1324" s="264"/>
      <c r="NZ1324" s="264"/>
      <c r="OA1324" s="264"/>
      <c r="OB1324" s="264"/>
      <c r="OC1324" s="264"/>
      <c r="OD1324" s="264"/>
      <c r="OE1324" s="264"/>
      <c r="OF1324" s="264"/>
      <c r="OG1324" s="264"/>
      <c r="OH1324" s="264"/>
      <c r="OI1324" s="264"/>
      <c r="OJ1324" s="264"/>
      <c r="OK1324" s="264"/>
      <c r="OL1324" s="264"/>
      <c r="OM1324" s="264"/>
      <c r="ON1324" s="264"/>
      <c r="OO1324" s="264"/>
      <c r="OP1324" s="264"/>
      <c r="OQ1324" s="264"/>
      <c r="OR1324" s="264"/>
      <c r="OS1324" s="264"/>
      <c r="OT1324" s="264"/>
      <c r="OU1324" s="264"/>
      <c r="OV1324" s="264"/>
      <c r="OW1324" s="264"/>
      <c r="OX1324" s="264"/>
      <c r="OY1324" s="264"/>
      <c r="OZ1324" s="264"/>
      <c r="PA1324" s="264"/>
      <c r="PB1324" s="264"/>
      <c r="PC1324" s="264"/>
      <c r="PD1324" s="264"/>
      <c r="PE1324" s="264"/>
      <c r="PF1324" s="264"/>
      <c r="PG1324" s="264"/>
      <c r="PH1324" s="264"/>
      <c r="PI1324" s="264"/>
      <c r="PJ1324" s="264"/>
      <c r="PK1324" s="264"/>
      <c r="PL1324" s="264"/>
      <c r="PM1324" s="264"/>
      <c r="PN1324" s="264"/>
      <c r="PO1324" s="264"/>
      <c r="PP1324" s="264"/>
      <c r="PQ1324" s="264"/>
      <c r="PR1324" s="264"/>
      <c r="PS1324" s="264"/>
      <c r="PT1324" s="264"/>
      <c r="PU1324" s="264"/>
      <c r="PV1324" s="264"/>
      <c r="PW1324" s="264"/>
      <c r="PX1324" s="264"/>
      <c r="PY1324" s="264"/>
      <c r="PZ1324" s="264"/>
      <c r="QA1324" s="264"/>
      <c r="QB1324" s="264"/>
      <c r="QC1324" s="264"/>
      <c r="QD1324" s="264"/>
      <c r="QE1324" s="264"/>
      <c r="QF1324" s="264"/>
      <c r="QG1324" s="264"/>
      <c r="QH1324" s="264"/>
      <c r="QI1324" s="264"/>
      <c r="QJ1324" s="264"/>
      <c r="QK1324" s="264"/>
      <c r="QL1324" s="264"/>
      <c r="QM1324" s="264"/>
      <c r="QN1324" s="264"/>
      <c r="QO1324" s="264"/>
      <c r="QP1324" s="264"/>
      <c r="QQ1324" s="264"/>
      <c r="QR1324" s="264"/>
      <c r="QS1324" s="264"/>
      <c r="QT1324" s="264"/>
      <c r="QU1324" s="264"/>
      <c r="QV1324" s="264"/>
      <c r="QW1324" s="264"/>
      <c r="QX1324" s="264"/>
      <c r="QY1324" s="264"/>
      <c r="QZ1324" s="264"/>
      <c r="RA1324" s="264"/>
      <c r="RB1324" s="264"/>
      <c r="RC1324" s="264"/>
      <c r="RD1324" s="264"/>
      <c r="RE1324" s="264"/>
      <c r="RF1324" s="264"/>
      <c r="RG1324" s="264"/>
      <c r="RH1324" s="264"/>
      <c r="RI1324" s="264"/>
      <c r="RJ1324" s="264"/>
      <c r="RK1324" s="264"/>
      <c r="RL1324" s="264"/>
      <c r="RM1324" s="264"/>
      <c r="RN1324" s="264"/>
      <c r="RO1324" s="264"/>
      <c r="RP1324" s="264"/>
      <c r="RQ1324" s="264"/>
      <c r="RR1324" s="264"/>
      <c r="RS1324" s="264"/>
      <c r="RT1324" s="264"/>
      <c r="RU1324" s="264"/>
      <c r="RV1324" s="264"/>
      <c r="RW1324" s="264"/>
      <c r="RX1324" s="264"/>
      <c r="RY1324" s="264"/>
      <c r="RZ1324" s="264"/>
      <c r="SA1324" s="264"/>
      <c r="SB1324" s="264"/>
      <c r="SC1324" s="264"/>
      <c r="SD1324" s="264"/>
      <c r="SE1324" s="264"/>
      <c r="SF1324" s="264"/>
      <c r="SG1324" s="264"/>
      <c r="SH1324" s="264"/>
      <c r="SI1324" s="264"/>
      <c r="SJ1324" s="264"/>
      <c r="SK1324" s="264"/>
      <c r="SL1324" s="264"/>
      <c r="SM1324" s="264"/>
      <c r="SN1324" s="264"/>
      <c r="SO1324" s="264"/>
      <c r="SP1324" s="264"/>
      <c r="SQ1324" s="264"/>
      <c r="SR1324" s="264"/>
      <c r="SS1324" s="264"/>
      <c r="ST1324" s="264"/>
      <c r="SU1324" s="264"/>
      <c r="SV1324" s="264"/>
      <c r="SW1324" s="264"/>
      <c r="SX1324" s="264"/>
      <c r="SY1324" s="264"/>
      <c r="SZ1324" s="264"/>
      <c r="TA1324" s="264"/>
      <c r="TB1324" s="264"/>
      <c r="TC1324" s="264"/>
      <c r="TD1324" s="264"/>
      <c r="TE1324" s="264"/>
      <c r="TF1324" s="264"/>
      <c r="TG1324" s="264"/>
      <c r="TH1324" s="264"/>
      <c r="TI1324" s="264"/>
      <c r="TJ1324" s="264"/>
      <c r="TK1324" s="264"/>
      <c r="TL1324" s="264"/>
      <c r="TM1324" s="264"/>
      <c r="TN1324" s="264"/>
      <c r="TO1324" s="264"/>
      <c r="TP1324" s="264"/>
      <c r="TQ1324" s="264"/>
      <c r="TR1324" s="264"/>
      <c r="TS1324" s="264"/>
      <c r="TT1324" s="264"/>
      <c r="TU1324" s="264"/>
      <c r="TV1324" s="264"/>
      <c r="TW1324" s="264"/>
      <c r="TX1324" s="264"/>
      <c r="TY1324" s="264"/>
      <c r="TZ1324" s="264"/>
      <c r="UA1324" s="264"/>
      <c r="UB1324" s="264"/>
      <c r="UC1324" s="264"/>
      <c r="UD1324" s="264"/>
      <c r="UE1324" s="264"/>
      <c r="UF1324" s="264"/>
      <c r="UG1324" s="264"/>
      <c r="UH1324" s="264"/>
      <c r="UI1324" s="264"/>
      <c r="UJ1324" s="264"/>
      <c r="UK1324" s="264"/>
      <c r="UL1324" s="264"/>
      <c r="UM1324" s="264"/>
      <c r="UN1324" s="264"/>
      <c r="UO1324" s="264"/>
      <c r="UP1324" s="264"/>
      <c r="UQ1324" s="264"/>
      <c r="UR1324" s="264"/>
      <c r="US1324" s="264"/>
      <c r="UT1324" s="264"/>
      <c r="UU1324" s="264"/>
      <c r="UV1324" s="264"/>
      <c r="UW1324" s="264"/>
      <c r="UX1324" s="264"/>
      <c r="UY1324" s="264"/>
      <c r="UZ1324" s="264"/>
      <c r="VA1324" s="264"/>
      <c r="VB1324" s="264"/>
      <c r="VC1324" s="264"/>
      <c r="VD1324" s="264"/>
      <c r="VE1324" s="264"/>
      <c r="VF1324" s="264"/>
      <c r="VG1324" s="264"/>
      <c r="VH1324" s="264"/>
      <c r="VI1324" s="264"/>
      <c r="VJ1324" s="264"/>
      <c r="VK1324" s="264"/>
      <c r="VL1324" s="264"/>
      <c r="VM1324" s="264"/>
      <c r="VN1324" s="264"/>
      <c r="VO1324" s="264"/>
      <c r="VP1324" s="264"/>
      <c r="VQ1324" s="264"/>
      <c r="VR1324" s="264"/>
      <c r="VS1324" s="264"/>
      <c r="VT1324" s="264"/>
      <c r="VU1324" s="264"/>
      <c r="VV1324" s="264"/>
      <c r="VW1324" s="264"/>
      <c r="VX1324" s="264"/>
      <c r="VY1324" s="264"/>
      <c r="VZ1324" s="264"/>
      <c r="WA1324" s="264"/>
      <c r="WB1324" s="264"/>
      <c r="WC1324" s="264"/>
      <c r="WD1324" s="264"/>
      <c r="WE1324" s="264"/>
      <c r="WF1324" s="264"/>
      <c r="WG1324" s="264"/>
      <c r="WH1324" s="264"/>
      <c r="WI1324" s="264"/>
      <c r="WJ1324" s="264"/>
      <c r="WK1324" s="264"/>
      <c r="WL1324" s="264"/>
      <c r="WM1324" s="264"/>
      <c r="WN1324" s="264"/>
      <c r="WO1324" s="264"/>
      <c r="WP1324" s="264"/>
      <c r="WQ1324" s="264"/>
      <c r="WR1324" s="264"/>
      <c r="WS1324" s="264"/>
      <c r="WT1324" s="264"/>
      <c r="WU1324" s="264"/>
      <c r="WV1324" s="264"/>
      <c r="WW1324" s="264"/>
      <c r="WX1324" s="264"/>
      <c r="WY1324" s="264"/>
      <c r="WZ1324" s="264"/>
      <c r="XA1324" s="264"/>
      <c r="XB1324" s="264"/>
      <c r="XC1324" s="264"/>
      <c r="XD1324" s="264"/>
      <c r="XE1324" s="264"/>
      <c r="XF1324" s="264"/>
      <c r="XG1324" s="264"/>
      <c r="XH1324" s="264"/>
      <c r="XI1324" s="264"/>
      <c r="XJ1324" s="264"/>
      <c r="XK1324" s="264"/>
      <c r="XL1324" s="264"/>
      <c r="XM1324" s="264"/>
      <c r="XN1324" s="264"/>
      <c r="XO1324" s="264"/>
      <c r="XP1324" s="264"/>
      <c r="XQ1324" s="264"/>
      <c r="XR1324" s="264"/>
      <c r="XS1324" s="264"/>
      <c r="XT1324" s="264"/>
      <c r="XU1324" s="264"/>
      <c r="XV1324" s="264"/>
      <c r="XW1324" s="264"/>
      <c r="XX1324" s="264"/>
      <c r="XY1324" s="264"/>
      <c r="XZ1324" s="264"/>
      <c r="YA1324" s="264"/>
      <c r="YB1324" s="264"/>
      <c r="YC1324" s="264"/>
      <c r="YD1324" s="264"/>
      <c r="YE1324" s="264"/>
      <c r="YF1324" s="264"/>
      <c r="YG1324" s="264"/>
      <c r="YH1324" s="264"/>
      <c r="YI1324" s="264"/>
      <c r="YJ1324" s="264"/>
      <c r="YK1324" s="264"/>
      <c r="YL1324" s="264"/>
      <c r="YM1324" s="264"/>
      <c r="YN1324" s="264"/>
      <c r="YO1324" s="264"/>
      <c r="YP1324" s="264"/>
      <c r="YQ1324" s="264"/>
      <c r="YR1324" s="264"/>
      <c r="YS1324" s="264"/>
      <c r="YT1324" s="264"/>
      <c r="YU1324" s="264"/>
      <c r="YV1324" s="264"/>
      <c r="YW1324" s="264"/>
      <c r="YX1324" s="264"/>
      <c r="YY1324" s="264"/>
      <c r="YZ1324" s="264"/>
      <c r="ZA1324" s="264"/>
      <c r="ZB1324" s="264"/>
      <c r="ZC1324" s="264"/>
      <c r="ZD1324" s="264"/>
      <c r="ZE1324" s="264"/>
      <c r="ZF1324" s="264"/>
      <c r="ZG1324" s="264"/>
      <c r="ZH1324" s="264"/>
      <c r="ZI1324" s="264"/>
      <c r="ZJ1324" s="264"/>
      <c r="ZK1324" s="264"/>
      <c r="ZL1324" s="264"/>
      <c r="ZM1324" s="264"/>
      <c r="ZN1324" s="264"/>
      <c r="ZO1324" s="264"/>
      <c r="ZP1324" s="264"/>
      <c r="ZQ1324" s="264"/>
      <c r="ZR1324" s="264"/>
      <c r="ZS1324" s="264"/>
      <c r="ZT1324" s="264"/>
      <c r="ZU1324" s="264"/>
      <c r="ZV1324" s="264"/>
      <c r="ZW1324" s="264"/>
      <c r="ZX1324" s="264"/>
      <c r="ZY1324" s="264"/>
      <c r="ZZ1324" s="264"/>
      <c r="AAA1324" s="264"/>
      <c r="AAB1324" s="264"/>
      <c r="AAC1324" s="264"/>
      <c r="AAD1324" s="264"/>
      <c r="AAE1324" s="264"/>
      <c r="AAF1324" s="264"/>
      <c r="AAG1324" s="264"/>
      <c r="AAH1324" s="264"/>
      <c r="AAI1324" s="264"/>
      <c r="AAJ1324" s="264"/>
      <c r="AAK1324" s="264"/>
      <c r="AAL1324" s="264"/>
      <c r="AAM1324" s="264"/>
      <c r="AAN1324" s="264"/>
      <c r="AAO1324" s="264"/>
      <c r="AAP1324" s="264"/>
      <c r="AAQ1324" s="264"/>
      <c r="AAR1324" s="264"/>
      <c r="AAS1324" s="264"/>
      <c r="AAT1324" s="264"/>
      <c r="AAU1324" s="264"/>
      <c r="AAV1324" s="264"/>
      <c r="AAW1324" s="264"/>
      <c r="AAX1324" s="264"/>
      <c r="AAY1324" s="264"/>
      <c r="AAZ1324" s="264"/>
      <c r="ABA1324" s="264"/>
      <c r="ABB1324" s="264"/>
      <c r="ABC1324" s="264"/>
      <c r="ABD1324" s="264"/>
      <c r="ABE1324" s="264"/>
      <c r="ABF1324" s="264"/>
      <c r="ABG1324" s="264"/>
      <c r="ABH1324" s="264"/>
      <c r="ABI1324" s="264"/>
      <c r="ABJ1324" s="264"/>
      <c r="ABK1324" s="264"/>
      <c r="ABL1324" s="264"/>
      <c r="ABM1324" s="264"/>
      <c r="ABN1324" s="264"/>
      <c r="ABO1324" s="264"/>
      <c r="ABP1324" s="264"/>
      <c r="ABQ1324" s="264"/>
      <c r="ABR1324" s="264"/>
      <c r="ABS1324" s="264"/>
      <c r="ABT1324" s="264"/>
      <c r="ABU1324" s="264"/>
      <c r="ABV1324" s="264"/>
      <c r="ABW1324" s="264"/>
      <c r="ABX1324" s="264"/>
      <c r="ABY1324" s="264"/>
      <c r="ABZ1324" s="264"/>
      <c r="ACA1324" s="264"/>
      <c r="ACB1324" s="264"/>
      <c r="ACC1324" s="264"/>
      <c r="ACD1324" s="264"/>
      <c r="ACE1324" s="264"/>
      <c r="ACF1324" s="264"/>
      <c r="ACG1324" s="264"/>
      <c r="ACH1324" s="264"/>
      <c r="ACI1324" s="264"/>
      <c r="ACJ1324" s="264"/>
      <c r="ACK1324" s="264"/>
      <c r="ACL1324" s="264"/>
      <c r="ACM1324" s="264"/>
      <c r="ACN1324" s="264"/>
      <c r="ACO1324" s="264"/>
      <c r="ACP1324" s="264"/>
      <c r="ACQ1324" s="264"/>
      <c r="ACR1324" s="264"/>
      <c r="ACS1324" s="264"/>
      <c r="ACT1324" s="264"/>
      <c r="ACU1324" s="264"/>
      <c r="ACV1324" s="264"/>
      <c r="ACW1324" s="264"/>
      <c r="ACX1324" s="264"/>
      <c r="ACY1324" s="264"/>
      <c r="ACZ1324" s="264"/>
      <c r="ADA1324" s="264"/>
      <c r="ADB1324" s="264"/>
      <c r="ADC1324" s="264"/>
      <c r="ADD1324" s="264"/>
      <c r="ADE1324" s="264"/>
      <c r="ADF1324" s="264"/>
      <c r="ADG1324" s="264"/>
      <c r="ADH1324" s="264"/>
      <c r="ADI1324" s="264"/>
      <c r="ADJ1324" s="264"/>
      <c r="ADK1324" s="264"/>
      <c r="ADL1324" s="264"/>
      <c r="ADM1324" s="264"/>
      <c r="ADN1324" s="264"/>
      <c r="ADO1324" s="264"/>
      <c r="ADP1324" s="264"/>
      <c r="ADQ1324" s="264"/>
      <c r="ADR1324" s="264"/>
      <c r="ADS1324" s="264"/>
      <c r="ADT1324" s="264"/>
      <c r="ADU1324" s="264"/>
      <c r="ADV1324" s="264"/>
      <c r="ADW1324" s="264"/>
      <c r="ADX1324" s="264"/>
      <c r="ADY1324" s="264"/>
      <c r="ADZ1324" s="264"/>
      <c r="AEA1324" s="264"/>
      <c r="AEB1324" s="264"/>
      <c r="AEC1324" s="264"/>
      <c r="AED1324" s="264"/>
      <c r="AEE1324" s="264"/>
      <c r="AEF1324" s="264"/>
      <c r="AEG1324" s="264"/>
      <c r="AEH1324" s="264"/>
      <c r="AEI1324" s="264"/>
      <c r="AEJ1324" s="264"/>
      <c r="AEK1324" s="264"/>
      <c r="AEL1324" s="264"/>
      <c r="AEM1324" s="264"/>
      <c r="AEN1324" s="264"/>
      <c r="AEO1324" s="264"/>
      <c r="AEP1324" s="264"/>
      <c r="AEQ1324" s="264"/>
      <c r="AER1324" s="264"/>
      <c r="AES1324" s="264"/>
      <c r="AET1324" s="264"/>
      <c r="AEU1324" s="264"/>
      <c r="AEV1324" s="264"/>
      <c r="AEW1324" s="264"/>
      <c r="AEX1324" s="264"/>
      <c r="AEY1324" s="264"/>
      <c r="AEZ1324" s="264"/>
      <c r="AFA1324" s="264"/>
      <c r="AFB1324" s="264"/>
      <c r="AFC1324" s="264"/>
      <c r="AFD1324" s="264"/>
      <c r="AFE1324" s="264"/>
      <c r="AFF1324" s="264"/>
      <c r="AFG1324" s="264"/>
      <c r="AFH1324" s="264"/>
      <c r="AFI1324" s="264"/>
      <c r="AFJ1324" s="264"/>
      <c r="AFK1324" s="264"/>
      <c r="AFL1324" s="264"/>
      <c r="AFM1324" s="264"/>
      <c r="AFN1324" s="264"/>
      <c r="AFO1324" s="264"/>
      <c r="AFP1324" s="264"/>
      <c r="AFQ1324" s="264"/>
      <c r="AFR1324" s="264"/>
      <c r="AFS1324" s="264"/>
      <c r="AFT1324" s="264"/>
      <c r="AFU1324" s="264"/>
      <c r="AFV1324" s="264"/>
      <c r="AFW1324" s="264"/>
      <c r="AFX1324" s="264"/>
      <c r="AFY1324" s="264"/>
      <c r="AFZ1324" s="264"/>
      <c r="AGA1324" s="264"/>
      <c r="AGB1324" s="264"/>
      <c r="AGC1324" s="264"/>
      <c r="AGD1324" s="264"/>
      <c r="AGE1324" s="264"/>
      <c r="AGF1324" s="264"/>
      <c r="AGG1324" s="264"/>
      <c r="AGH1324" s="264"/>
      <c r="AGI1324" s="264"/>
      <c r="AGJ1324" s="264"/>
      <c r="AGK1324" s="264"/>
      <c r="AGL1324" s="264"/>
      <c r="AGM1324" s="264"/>
      <c r="AGN1324" s="264"/>
      <c r="AGO1324" s="264"/>
      <c r="AGP1324" s="264"/>
      <c r="AGQ1324" s="264"/>
      <c r="AGR1324" s="264"/>
      <c r="AGS1324" s="264"/>
      <c r="AGT1324" s="264"/>
      <c r="AGU1324" s="264"/>
      <c r="AGV1324" s="264"/>
      <c r="AGW1324" s="264"/>
      <c r="AGX1324" s="264"/>
      <c r="AGY1324" s="264"/>
      <c r="AGZ1324" s="264"/>
      <c r="AHA1324" s="264"/>
      <c r="AHB1324" s="264"/>
      <c r="AHC1324" s="264"/>
      <c r="AHD1324" s="264"/>
      <c r="AHE1324" s="264"/>
      <c r="AHF1324" s="264"/>
      <c r="AHG1324" s="264"/>
      <c r="AHH1324" s="264"/>
      <c r="AHI1324" s="264"/>
      <c r="AHJ1324" s="264"/>
      <c r="AHK1324" s="264"/>
      <c r="AHL1324" s="264"/>
      <c r="AHM1324" s="264"/>
      <c r="AHN1324" s="264"/>
      <c r="AHO1324" s="264"/>
      <c r="AHP1324" s="264"/>
      <c r="AHQ1324" s="264"/>
      <c r="AHR1324" s="264"/>
      <c r="AHS1324" s="264"/>
      <c r="AHT1324" s="264"/>
      <c r="AHU1324" s="264"/>
      <c r="AHV1324" s="264"/>
      <c r="AHW1324" s="264"/>
      <c r="AHX1324" s="264"/>
      <c r="AHY1324" s="264"/>
      <c r="AHZ1324" s="264"/>
      <c r="AIA1324" s="264"/>
      <c r="AIB1324" s="264"/>
      <c r="AIC1324" s="264"/>
      <c r="AID1324" s="264"/>
      <c r="AIE1324" s="264"/>
      <c r="AIF1324" s="264"/>
      <c r="AIG1324" s="264"/>
      <c r="AIH1324" s="264"/>
      <c r="AII1324" s="264"/>
      <c r="AIJ1324" s="264"/>
      <c r="AIK1324" s="264"/>
      <c r="AIL1324" s="264"/>
      <c r="AIM1324" s="264"/>
      <c r="AIN1324" s="264"/>
      <c r="AIO1324" s="264"/>
      <c r="AIP1324" s="264"/>
      <c r="AIQ1324" s="264"/>
      <c r="AIR1324" s="264"/>
      <c r="AIS1324" s="264"/>
      <c r="AIT1324" s="264"/>
      <c r="AIU1324" s="264"/>
      <c r="AIV1324" s="264"/>
      <c r="AIW1324" s="264"/>
      <c r="AIX1324" s="264"/>
      <c r="AIY1324" s="264"/>
      <c r="AIZ1324" s="264"/>
      <c r="AJA1324" s="264"/>
      <c r="AJB1324" s="264"/>
      <c r="AJC1324" s="264"/>
      <c r="AJD1324" s="264"/>
      <c r="AJE1324" s="264"/>
      <c r="AJF1324" s="264"/>
      <c r="AJG1324" s="264"/>
      <c r="AJH1324" s="264"/>
      <c r="AJI1324" s="264"/>
      <c r="AJJ1324" s="264"/>
      <c r="AJK1324" s="264"/>
      <c r="AJL1324" s="264"/>
      <c r="AJM1324" s="264"/>
      <c r="AJN1324" s="264"/>
      <c r="AJO1324" s="264"/>
      <c r="AJP1324" s="264"/>
      <c r="AJQ1324" s="264"/>
      <c r="AJR1324" s="264"/>
      <c r="AJS1324" s="264"/>
      <c r="AJT1324" s="264"/>
      <c r="AJU1324" s="264"/>
      <c r="AJV1324" s="264"/>
      <c r="AJW1324" s="264"/>
      <c r="AJX1324" s="264"/>
      <c r="AJY1324" s="264"/>
      <c r="AJZ1324" s="264"/>
      <c r="AKA1324" s="264"/>
      <c r="AKB1324" s="264"/>
      <c r="AKC1324" s="264"/>
      <c r="AKD1324" s="264"/>
      <c r="AKE1324" s="264"/>
      <c r="AKF1324" s="264"/>
      <c r="AKG1324" s="264"/>
      <c r="AKH1324" s="264"/>
      <c r="AKI1324" s="264"/>
      <c r="AKJ1324" s="264"/>
      <c r="AKK1324" s="264"/>
      <c r="AKL1324" s="264"/>
      <c r="AKM1324" s="264"/>
      <c r="AKN1324" s="264"/>
      <c r="AKO1324" s="264"/>
      <c r="AKP1324" s="264"/>
      <c r="AKQ1324" s="264"/>
      <c r="AKR1324" s="264"/>
      <c r="AKS1324" s="264"/>
      <c r="AKT1324" s="264"/>
      <c r="AKU1324" s="264"/>
      <c r="AKV1324" s="264"/>
      <c r="AKW1324" s="264"/>
      <c r="AKX1324" s="264"/>
      <c r="AKY1324" s="264"/>
      <c r="AKZ1324" s="264"/>
      <c r="ALA1324" s="264"/>
      <c r="ALB1324" s="264"/>
      <c r="ALC1324" s="264"/>
      <c r="ALD1324" s="264"/>
      <c r="ALE1324" s="264"/>
      <c r="ALF1324" s="264"/>
      <c r="ALG1324" s="264"/>
      <c r="ALH1324" s="264"/>
      <c r="ALI1324" s="264"/>
      <c r="ALJ1324" s="264"/>
      <c r="ALK1324" s="264"/>
      <c r="ALL1324" s="264"/>
      <c r="ALM1324" s="264"/>
      <c r="ALN1324" s="264"/>
      <c r="ALO1324" s="264"/>
      <c r="ALP1324" s="264"/>
      <c r="ALQ1324" s="264"/>
      <c r="ALR1324" s="264"/>
      <c r="ALS1324" s="264"/>
      <c r="ALT1324" s="264"/>
      <c r="ALU1324" s="264"/>
      <c r="ALV1324" s="264"/>
      <c r="ALW1324" s="264"/>
      <c r="ALX1324" s="264"/>
      <c r="ALY1324" s="264"/>
      <c r="ALZ1324" s="264"/>
      <c r="AMA1324" s="264"/>
      <c r="AMB1324" s="264"/>
      <c r="AMC1324" s="264"/>
      <c r="AMD1324" s="264"/>
      <c r="AME1324" s="264"/>
      <c r="AMF1324" s="264"/>
      <c r="AMG1324" s="264"/>
      <c r="AMH1324" s="264"/>
      <c r="AMI1324" s="264"/>
      <c r="AMJ1324" s="264"/>
      <c r="AMK1324" s="264"/>
      <c r="AML1324" s="264"/>
      <c r="AMM1324" s="264"/>
      <c r="AMN1324" s="264"/>
      <c r="AMO1324" s="264"/>
      <c r="AMP1324" s="264"/>
      <c r="AMQ1324" s="264"/>
      <c r="AMR1324" s="264"/>
      <c r="AMS1324" s="264"/>
      <c r="AMT1324" s="264"/>
      <c r="AMU1324" s="264"/>
      <c r="AMV1324" s="264"/>
      <c r="AMW1324" s="264"/>
      <c r="AMX1324" s="264"/>
      <c r="AMY1324" s="264"/>
      <c r="AMZ1324" s="264"/>
      <c r="ANA1324" s="264"/>
      <c r="ANB1324" s="264"/>
      <c r="ANC1324" s="264"/>
      <c r="AND1324" s="264"/>
      <c r="ANE1324" s="264"/>
      <c r="ANF1324" s="264"/>
      <c r="ANG1324" s="264"/>
      <c r="ANH1324" s="264"/>
      <c r="ANI1324" s="264"/>
      <c r="ANJ1324" s="264"/>
      <c r="ANK1324" s="264"/>
      <c r="ANL1324" s="264"/>
      <c r="ANM1324" s="264"/>
      <c r="ANN1324" s="264"/>
      <c r="ANO1324" s="264"/>
      <c r="ANP1324" s="264"/>
      <c r="ANQ1324" s="264"/>
      <c r="ANR1324" s="264"/>
      <c r="ANS1324" s="264"/>
      <c r="ANT1324" s="264"/>
      <c r="ANU1324" s="264"/>
      <c r="ANV1324" s="264"/>
      <c r="ANW1324" s="264"/>
      <c r="ANX1324" s="264"/>
      <c r="ANY1324" s="264"/>
      <c r="ANZ1324" s="264"/>
      <c r="AOA1324" s="264"/>
      <c r="AOB1324" s="264"/>
      <c r="AOC1324" s="264"/>
      <c r="AOD1324" s="264"/>
      <c r="AOE1324" s="264"/>
      <c r="AOF1324" s="264"/>
      <c r="AOG1324" s="264"/>
      <c r="AOH1324" s="264"/>
      <c r="AOI1324" s="264"/>
      <c r="AOJ1324" s="264"/>
      <c r="AOK1324" s="264"/>
      <c r="AOL1324" s="264"/>
      <c r="AOM1324" s="264"/>
      <c r="AON1324" s="264"/>
      <c r="AOO1324" s="264"/>
      <c r="AOP1324" s="264"/>
      <c r="AOQ1324" s="264"/>
      <c r="AOR1324" s="264"/>
      <c r="AOS1324" s="264"/>
      <c r="AOT1324" s="264"/>
      <c r="AOU1324" s="264"/>
      <c r="AOV1324" s="264"/>
      <c r="AOW1324" s="264"/>
      <c r="AOX1324" s="264"/>
      <c r="AOY1324" s="264"/>
      <c r="AOZ1324" s="264"/>
      <c r="APA1324" s="264"/>
      <c r="APB1324" s="264"/>
      <c r="APC1324" s="264"/>
      <c r="APD1324" s="264"/>
      <c r="APE1324" s="264"/>
      <c r="APF1324" s="264"/>
      <c r="APG1324" s="264"/>
      <c r="APH1324" s="264"/>
      <c r="API1324" s="264"/>
      <c r="APJ1324" s="264"/>
      <c r="APK1324" s="264"/>
      <c r="APL1324" s="264"/>
      <c r="APM1324" s="264"/>
      <c r="APN1324" s="264"/>
      <c r="APO1324" s="264"/>
      <c r="APP1324" s="264"/>
      <c r="APQ1324" s="264"/>
      <c r="APR1324" s="264"/>
      <c r="APS1324" s="264"/>
      <c r="APT1324" s="264"/>
      <c r="APU1324" s="264"/>
      <c r="APV1324" s="264"/>
      <c r="APW1324" s="264"/>
      <c r="APX1324" s="264"/>
      <c r="APY1324" s="264"/>
      <c r="APZ1324" s="264"/>
      <c r="AQA1324" s="264"/>
      <c r="AQB1324" s="264"/>
      <c r="AQC1324" s="264"/>
      <c r="AQD1324" s="264"/>
      <c r="AQE1324" s="264"/>
      <c r="AQF1324" s="264"/>
      <c r="AQG1324" s="264"/>
      <c r="AQH1324" s="264"/>
      <c r="AQI1324" s="264"/>
      <c r="AQJ1324" s="264"/>
      <c r="AQK1324" s="264"/>
      <c r="AQL1324" s="264"/>
      <c r="AQM1324" s="264"/>
      <c r="AQN1324" s="264"/>
      <c r="AQO1324" s="264"/>
      <c r="AQP1324" s="264"/>
      <c r="AQQ1324" s="264"/>
      <c r="AQR1324" s="264"/>
      <c r="AQS1324" s="264"/>
      <c r="AQT1324" s="264"/>
      <c r="AQU1324" s="264"/>
      <c r="AQV1324" s="264"/>
      <c r="AQW1324" s="264"/>
      <c r="AQX1324" s="264"/>
      <c r="AQY1324" s="264"/>
      <c r="AQZ1324" s="264"/>
      <c r="ARA1324" s="264"/>
      <c r="ARB1324" s="264"/>
      <c r="ARC1324" s="264"/>
      <c r="ARD1324" s="264"/>
      <c r="ARE1324" s="264"/>
      <c r="ARF1324" s="264"/>
      <c r="ARG1324" s="264"/>
      <c r="ARH1324" s="264"/>
      <c r="ARI1324" s="264"/>
      <c r="ARJ1324" s="264"/>
      <c r="ARK1324" s="264"/>
      <c r="ARL1324" s="264"/>
      <c r="ARM1324" s="264"/>
      <c r="ARN1324" s="264"/>
      <c r="ARO1324" s="264"/>
      <c r="ARP1324" s="264"/>
      <c r="ARQ1324" s="264"/>
      <c r="ARR1324" s="264"/>
      <c r="ARS1324" s="264"/>
      <c r="ART1324" s="264"/>
      <c r="ARU1324" s="264"/>
      <c r="ARV1324" s="264"/>
      <c r="ARW1324" s="264"/>
      <c r="ARX1324" s="264"/>
      <c r="ARY1324" s="264"/>
      <c r="ARZ1324" s="264"/>
      <c r="ASA1324" s="264"/>
      <c r="ASB1324" s="264"/>
      <c r="ASC1324" s="264"/>
      <c r="ASD1324" s="264"/>
      <c r="ASE1324" s="264"/>
      <c r="ASF1324" s="264"/>
      <c r="ASG1324" s="264"/>
      <c r="ASH1324" s="264"/>
      <c r="ASI1324" s="264"/>
      <c r="ASJ1324" s="264"/>
      <c r="ASK1324" s="264"/>
      <c r="ASL1324" s="264"/>
      <c r="ASM1324" s="264"/>
      <c r="ASN1324" s="264"/>
      <c r="ASO1324" s="264"/>
      <c r="ASP1324" s="264"/>
      <c r="ASQ1324" s="264"/>
      <c r="ASR1324" s="264"/>
      <c r="ASS1324" s="264"/>
      <c r="AST1324" s="264"/>
      <c r="ASU1324" s="264"/>
      <c r="ASV1324" s="264"/>
      <c r="ASW1324" s="264"/>
      <c r="ASX1324" s="264"/>
      <c r="ASY1324" s="264"/>
      <c r="ASZ1324" s="264"/>
      <c r="ATA1324" s="264"/>
      <c r="ATB1324" s="264"/>
      <c r="ATC1324" s="264"/>
      <c r="ATD1324" s="264"/>
      <c r="ATE1324" s="264"/>
      <c r="ATF1324" s="264"/>
      <c r="ATG1324" s="264"/>
      <c r="ATH1324" s="264"/>
      <c r="ATI1324" s="264"/>
      <c r="ATJ1324" s="264"/>
      <c r="ATK1324" s="264"/>
      <c r="ATL1324" s="264"/>
      <c r="ATM1324" s="264"/>
      <c r="ATN1324" s="264"/>
      <c r="ATO1324" s="264"/>
      <c r="ATP1324" s="264"/>
      <c r="ATQ1324" s="264"/>
      <c r="ATR1324" s="264"/>
      <c r="ATS1324" s="264"/>
      <c r="ATT1324" s="264"/>
      <c r="ATU1324" s="264"/>
      <c r="ATV1324" s="264"/>
      <c r="ATW1324" s="264"/>
      <c r="ATX1324" s="264"/>
      <c r="ATY1324" s="264"/>
      <c r="ATZ1324" s="264"/>
      <c r="AUA1324" s="264"/>
      <c r="AUB1324" s="264"/>
      <c r="AUC1324" s="264"/>
      <c r="AUD1324" s="264"/>
      <c r="AUE1324" s="264"/>
      <c r="AUF1324" s="264"/>
      <c r="AUG1324" s="264"/>
      <c r="AUH1324" s="264"/>
      <c r="AUI1324" s="264"/>
      <c r="AUJ1324" s="264"/>
      <c r="AUK1324" s="264"/>
      <c r="AUL1324" s="264"/>
      <c r="AUM1324" s="264"/>
      <c r="AUN1324" s="264"/>
      <c r="AUO1324" s="264"/>
      <c r="AUP1324" s="264"/>
      <c r="AUQ1324" s="264"/>
      <c r="AUR1324" s="264"/>
      <c r="AUS1324" s="264"/>
      <c r="AUT1324" s="264"/>
      <c r="AUU1324" s="264"/>
      <c r="AUV1324" s="264"/>
      <c r="AUW1324" s="264"/>
      <c r="AUX1324" s="264"/>
      <c r="AUY1324" s="264"/>
      <c r="AUZ1324" s="264"/>
      <c r="AVA1324" s="264"/>
      <c r="AVB1324" s="264"/>
      <c r="AVC1324" s="264"/>
      <c r="AVD1324" s="264"/>
      <c r="AVE1324" s="264"/>
      <c r="AVF1324" s="264"/>
      <c r="AVG1324" s="264"/>
      <c r="AVH1324" s="264"/>
      <c r="AVI1324" s="264"/>
      <c r="AVJ1324" s="264"/>
      <c r="AVK1324" s="264"/>
      <c r="AVL1324" s="264"/>
      <c r="AVM1324" s="264"/>
      <c r="AVN1324" s="264"/>
      <c r="AVO1324" s="264"/>
      <c r="AVP1324" s="264"/>
      <c r="AVQ1324" s="264"/>
      <c r="AVR1324" s="264"/>
      <c r="AVS1324" s="264"/>
      <c r="AVT1324" s="264"/>
      <c r="AVU1324" s="264"/>
      <c r="AVV1324" s="264"/>
      <c r="AVW1324" s="264"/>
      <c r="AVX1324" s="264"/>
      <c r="AVY1324" s="264"/>
      <c r="AVZ1324" s="264"/>
      <c r="AWA1324" s="264"/>
      <c r="AWB1324" s="264"/>
      <c r="AWC1324" s="264"/>
      <c r="AWD1324" s="264"/>
      <c r="AWE1324" s="264"/>
      <c r="AWF1324" s="264"/>
      <c r="AWG1324" s="264"/>
      <c r="AWH1324" s="264"/>
      <c r="AWI1324" s="264"/>
      <c r="AWJ1324" s="264"/>
      <c r="AWK1324" s="264"/>
      <c r="AWL1324" s="264"/>
      <c r="AWM1324" s="264"/>
      <c r="AWN1324" s="264"/>
      <c r="AWO1324" s="264"/>
      <c r="AWP1324" s="264"/>
      <c r="AWQ1324" s="264"/>
      <c r="AWR1324" s="264"/>
      <c r="AWS1324" s="264"/>
      <c r="AWT1324" s="264"/>
      <c r="AWU1324" s="264"/>
      <c r="AWV1324" s="264"/>
      <c r="AWW1324" s="264"/>
      <c r="AWX1324" s="264"/>
      <c r="AWY1324" s="264"/>
      <c r="AWZ1324" s="264"/>
      <c r="AXA1324" s="264"/>
      <c r="AXB1324" s="264"/>
      <c r="AXC1324" s="264"/>
      <c r="AXD1324" s="264"/>
      <c r="AXE1324" s="264"/>
      <c r="AXF1324" s="264"/>
      <c r="AXG1324" s="264"/>
      <c r="AXH1324" s="264"/>
      <c r="AXI1324" s="264"/>
      <c r="AXJ1324" s="264"/>
      <c r="AXK1324" s="264"/>
      <c r="AXL1324" s="264"/>
      <c r="AXM1324" s="264"/>
      <c r="AXN1324" s="264"/>
      <c r="AXO1324" s="264"/>
      <c r="AXP1324" s="264"/>
      <c r="AXQ1324" s="264"/>
      <c r="AXR1324" s="264"/>
      <c r="AXS1324" s="264"/>
      <c r="AXT1324" s="264"/>
      <c r="AXU1324" s="264"/>
      <c r="AXV1324" s="264"/>
      <c r="AXW1324" s="264"/>
      <c r="AXX1324" s="264"/>
      <c r="AXY1324" s="264"/>
      <c r="AXZ1324" s="264"/>
      <c r="AYA1324" s="264"/>
      <c r="AYB1324" s="264"/>
      <c r="AYC1324" s="264"/>
      <c r="AYD1324" s="264"/>
      <c r="AYE1324" s="264"/>
      <c r="AYF1324" s="264"/>
      <c r="AYG1324" s="264"/>
      <c r="AYH1324" s="264"/>
      <c r="AYI1324" s="264"/>
      <c r="AYJ1324" s="264"/>
      <c r="AYK1324" s="264"/>
      <c r="AYL1324" s="264"/>
      <c r="AYM1324" s="264"/>
      <c r="AYN1324" s="264"/>
      <c r="AYO1324" s="264"/>
      <c r="AYP1324" s="264"/>
      <c r="AYQ1324" s="264"/>
      <c r="AYR1324" s="264"/>
      <c r="AYS1324" s="264"/>
      <c r="AYT1324" s="264"/>
      <c r="AYU1324" s="264"/>
      <c r="AYV1324" s="264"/>
      <c r="AYW1324" s="264"/>
      <c r="AYX1324" s="264"/>
      <c r="AYY1324" s="264"/>
      <c r="AYZ1324" s="264"/>
      <c r="AZA1324" s="264"/>
      <c r="AZB1324" s="264"/>
      <c r="AZC1324" s="264"/>
      <c r="AZD1324" s="264"/>
      <c r="AZE1324" s="264"/>
      <c r="AZF1324" s="264"/>
      <c r="AZG1324" s="264"/>
      <c r="AZH1324" s="264"/>
      <c r="AZI1324" s="264"/>
      <c r="AZJ1324" s="264"/>
      <c r="AZK1324" s="264"/>
      <c r="AZL1324" s="264"/>
      <c r="AZM1324" s="264"/>
      <c r="AZN1324" s="264"/>
      <c r="AZO1324" s="264"/>
      <c r="AZP1324" s="264"/>
      <c r="AZQ1324" s="264"/>
      <c r="AZR1324" s="264"/>
      <c r="AZS1324" s="264"/>
      <c r="AZT1324" s="264"/>
      <c r="AZU1324" s="264"/>
      <c r="AZV1324" s="264"/>
      <c r="AZW1324" s="264"/>
      <c r="AZX1324" s="264"/>
      <c r="AZY1324" s="264"/>
      <c r="AZZ1324" s="264"/>
      <c r="BAA1324" s="264"/>
      <c r="BAB1324" s="264"/>
      <c r="BAC1324" s="264"/>
      <c r="BAD1324" s="264"/>
      <c r="BAE1324" s="264"/>
      <c r="BAF1324" s="264"/>
      <c r="BAG1324" s="264"/>
      <c r="BAH1324" s="264"/>
      <c r="BAI1324" s="264"/>
      <c r="BAJ1324" s="264"/>
      <c r="BAK1324" s="264"/>
      <c r="BAL1324" s="264"/>
      <c r="BAM1324" s="264"/>
      <c r="BAN1324" s="264"/>
      <c r="BAO1324" s="264"/>
      <c r="BAP1324" s="264"/>
      <c r="BAQ1324" s="264"/>
      <c r="BAR1324" s="264"/>
      <c r="BAS1324" s="264"/>
      <c r="BAT1324" s="264"/>
      <c r="BAU1324" s="264"/>
      <c r="BAV1324" s="264"/>
      <c r="BAW1324" s="264"/>
      <c r="BAX1324" s="264"/>
      <c r="BAY1324" s="264"/>
      <c r="BAZ1324" s="264"/>
      <c r="BBA1324" s="264"/>
      <c r="BBB1324" s="264"/>
      <c r="BBC1324" s="264"/>
      <c r="BBD1324" s="264"/>
      <c r="BBE1324" s="264"/>
      <c r="BBF1324" s="264"/>
      <c r="BBG1324" s="264"/>
      <c r="BBH1324" s="264"/>
      <c r="BBI1324" s="264"/>
      <c r="BBJ1324" s="264"/>
      <c r="BBK1324" s="264"/>
      <c r="BBL1324" s="264"/>
      <c r="BBM1324" s="264"/>
      <c r="BBN1324" s="264"/>
      <c r="BBO1324" s="264"/>
      <c r="BBP1324" s="264"/>
      <c r="BBQ1324" s="264"/>
      <c r="BBR1324" s="264"/>
      <c r="BBS1324" s="264"/>
      <c r="BBT1324" s="264"/>
      <c r="BBU1324" s="264"/>
      <c r="BBV1324" s="264"/>
      <c r="BBW1324" s="264"/>
      <c r="BBX1324" s="264"/>
      <c r="BBY1324" s="264"/>
      <c r="BBZ1324" s="264"/>
      <c r="BCA1324" s="264"/>
      <c r="BCB1324" s="264"/>
      <c r="BCC1324" s="264"/>
      <c r="BCD1324" s="264"/>
      <c r="BCE1324" s="264"/>
      <c r="BCF1324" s="264"/>
      <c r="BCG1324" s="264"/>
      <c r="BCH1324" s="264"/>
      <c r="BCI1324" s="264"/>
      <c r="BCJ1324" s="264"/>
      <c r="BCK1324" s="264"/>
      <c r="BCL1324" s="264"/>
      <c r="BCM1324" s="264"/>
      <c r="BCN1324" s="264"/>
      <c r="BCO1324" s="264"/>
      <c r="BCP1324" s="264"/>
      <c r="BCQ1324" s="264"/>
      <c r="BCR1324" s="264"/>
      <c r="BCS1324" s="264"/>
      <c r="BCT1324" s="264"/>
      <c r="BCU1324" s="264"/>
      <c r="BCV1324" s="264"/>
      <c r="BCW1324" s="264"/>
      <c r="BCX1324" s="264"/>
      <c r="BCY1324" s="264"/>
      <c r="BCZ1324" s="264"/>
      <c r="BDA1324" s="264"/>
      <c r="BDB1324" s="264"/>
      <c r="BDC1324" s="264"/>
      <c r="BDD1324" s="264"/>
      <c r="BDE1324" s="264"/>
      <c r="BDF1324" s="264"/>
      <c r="BDG1324" s="264"/>
      <c r="BDH1324" s="264"/>
      <c r="BDI1324" s="264"/>
      <c r="BDJ1324" s="264"/>
      <c r="BDK1324" s="264"/>
      <c r="BDL1324" s="264"/>
      <c r="BDM1324" s="264"/>
      <c r="BDN1324" s="264"/>
      <c r="BDO1324" s="264"/>
      <c r="BDP1324" s="264"/>
      <c r="BDQ1324" s="264"/>
      <c r="BDR1324" s="264"/>
      <c r="BDS1324" s="264"/>
      <c r="BDT1324" s="264"/>
      <c r="BDU1324" s="264"/>
      <c r="BDV1324" s="264"/>
      <c r="BDW1324" s="264"/>
      <c r="BDX1324" s="264"/>
      <c r="BDY1324" s="264"/>
      <c r="BDZ1324" s="264"/>
      <c r="BEA1324" s="264"/>
      <c r="BEB1324" s="264"/>
      <c r="BEC1324" s="264"/>
      <c r="BED1324" s="264"/>
      <c r="BEE1324" s="264"/>
      <c r="BEF1324" s="264"/>
      <c r="BEG1324" s="264"/>
      <c r="BEH1324" s="264"/>
      <c r="BEI1324" s="264"/>
      <c r="BEJ1324" s="264"/>
      <c r="BEK1324" s="264"/>
      <c r="BEL1324" s="264"/>
      <c r="BEM1324" s="264"/>
      <c r="BEN1324" s="264"/>
      <c r="BEO1324" s="264"/>
      <c r="BEP1324" s="264"/>
      <c r="BEQ1324" s="264"/>
      <c r="BER1324" s="264"/>
      <c r="BES1324" s="264"/>
      <c r="BET1324" s="264"/>
      <c r="BEU1324" s="264"/>
      <c r="BEV1324" s="264"/>
      <c r="BEW1324" s="264"/>
      <c r="BEX1324" s="264"/>
      <c r="BEY1324" s="264"/>
      <c r="BEZ1324" s="264"/>
      <c r="BFA1324" s="264"/>
      <c r="BFB1324" s="264"/>
      <c r="BFC1324" s="264"/>
      <c r="BFD1324" s="264"/>
      <c r="BFE1324" s="264"/>
      <c r="BFF1324" s="264"/>
      <c r="BFG1324" s="264"/>
      <c r="BFH1324" s="264"/>
      <c r="BFI1324" s="264"/>
      <c r="BFJ1324" s="264"/>
      <c r="BFK1324" s="264"/>
      <c r="BFL1324" s="264"/>
      <c r="BFM1324" s="264"/>
      <c r="BFN1324" s="264"/>
      <c r="BFO1324" s="264"/>
      <c r="BFP1324" s="264"/>
      <c r="BFQ1324" s="264"/>
      <c r="BFR1324" s="264"/>
      <c r="BFS1324" s="264"/>
      <c r="BFT1324" s="264"/>
      <c r="BFU1324" s="264"/>
      <c r="BFV1324" s="264"/>
      <c r="BFW1324" s="264"/>
      <c r="BFX1324" s="264"/>
      <c r="BFY1324" s="264"/>
      <c r="BFZ1324" s="264"/>
      <c r="BGA1324" s="264"/>
      <c r="BGB1324" s="264"/>
      <c r="BGC1324" s="264"/>
      <c r="BGD1324" s="264"/>
      <c r="BGE1324" s="264"/>
      <c r="BGF1324" s="264"/>
      <c r="BGG1324" s="264"/>
      <c r="BGH1324" s="264"/>
      <c r="BGI1324" s="264"/>
      <c r="BGJ1324" s="264"/>
      <c r="BGK1324" s="264"/>
      <c r="BGL1324" s="264"/>
      <c r="BGM1324" s="264"/>
      <c r="BGN1324" s="264"/>
      <c r="BGO1324" s="264"/>
      <c r="BGP1324" s="264"/>
      <c r="BGQ1324" s="264"/>
      <c r="BGR1324" s="264"/>
      <c r="BGS1324" s="264"/>
      <c r="BGT1324" s="264"/>
      <c r="BGU1324" s="264"/>
      <c r="BGV1324" s="264"/>
      <c r="BGW1324" s="264"/>
      <c r="BGX1324" s="264"/>
      <c r="BGY1324" s="264"/>
      <c r="BGZ1324" s="264"/>
      <c r="BHA1324" s="264"/>
      <c r="BHB1324" s="264"/>
      <c r="BHC1324" s="264"/>
      <c r="BHD1324" s="264"/>
      <c r="BHE1324" s="264"/>
      <c r="BHF1324" s="264"/>
      <c r="BHG1324" s="264"/>
      <c r="BHH1324" s="264"/>
      <c r="BHI1324" s="264"/>
      <c r="BHJ1324" s="264"/>
      <c r="BHK1324" s="264"/>
      <c r="BHL1324" s="264"/>
      <c r="BHM1324" s="264"/>
      <c r="BHN1324" s="264"/>
      <c r="BHO1324" s="264"/>
      <c r="BHP1324" s="264"/>
      <c r="BHQ1324" s="264"/>
      <c r="BHR1324" s="264"/>
      <c r="BHS1324" s="264"/>
      <c r="BHT1324" s="264"/>
      <c r="BHU1324" s="264"/>
      <c r="BHV1324" s="264"/>
      <c r="BHW1324" s="264"/>
      <c r="BHX1324" s="264"/>
      <c r="BHY1324" s="264"/>
      <c r="BHZ1324" s="264"/>
      <c r="BIA1324" s="264"/>
      <c r="BIB1324" s="264"/>
      <c r="BIC1324" s="264"/>
      <c r="BID1324" s="264"/>
      <c r="BIE1324" s="264"/>
      <c r="BIF1324" s="264"/>
      <c r="BIG1324" s="264"/>
      <c r="BIH1324" s="264"/>
      <c r="BII1324" s="264"/>
      <c r="BIJ1324" s="264"/>
      <c r="BIK1324" s="264"/>
      <c r="BIL1324" s="264"/>
      <c r="BIM1324" s="264"/>
      <c r="BIN1324" s="264"/>
      <c r="BIO1324" s="264"/>
      <c r="BIP1324" s="264"/>
      <c r="BIQ1324" s="264"/>
      <c r="BIR1324" s="264"/>
      <c r="BIS1324" s="264"/>
      <c r="BIT1324" s="264"/>
      <c r="BIU1324" s="264"/>
      <c r="BIV1324" s="264"/>
      <c r="BIW1324" s="264"/>
      <c r="BIX1324" s="264"/>
      <c r="BIY1324" s="264"/>
      <c r="BIZ1324" s="264"/>
      <c r="BJA1324" s="264"/>
      <c r="BJB1324" s="264"/>
      <c r="BJC1324" s="264"/>
      <c r="BJD1324" s="264"/>
      <c r="BJE1324" s="264"/>
      <c r="BJF1324" s="264"/>
      <c r="BJG1324" s="264"/>
      <c r="BJH1324" s="264"/>
      <c r="BJI1324" s="264"/>
      <c r="BJJ1324" s="264"/>
      <c r="BJK1324" s="264"/>
      <c r="BJL1324" s="264"/>
      <c r="BJM1324" s="264"/>
      <c r="BJN1324" s="264"/>
      <c r="BJO1324" s="264"/>
      <c r="BJP1324" s="264"/>
      <c r="BJQ1324" s="264"/>
      <c r="BJR1324" s="264"/>
      <c r="BJS1324" s="264"/>
      <c r="BJT1324" s="264"/>
      <c r="BJU1324" s="264"/>
      <c r="BJV1324" s="264"/>
      <c r="BJW1324" s="264"/>
      <c r="BJX1324" s="264"/>
      <c r="BJY1324" s="264"/>
      <c r="BJZ1324" s="264"/>
      <c r="BKA1324" s="264"/>
      <c r="BKB1324" s="264"/>
      <c r="BKC1324" s="264"/>
      <c r="BKD1324" s="264"/>
      <c r="BKE1324" s="264"/>
      <c r="BKF1324" s="264"/>
      <c r="BKG1324" s="264"/>
      <c r="BKH1324" s="264"/>
      <c r="BKI1324" s="264"/>
      <c r="BKJ1324" s="264"/>
      <c r="BKK1324" s="264"/>
      <c r="BKL1324" s="264"/>
      <c r="BKM1324" s="264"/>
      <c r="BKN1324" s="264"/>
      <c r="BKO1324" s="264"/>
      <c r="BKP1324" s="264"/>
      <c r="BKQ1324" s="264"/>
      <c r="BKR1324" s="264"/>
      <c r="BKS1324" s="264"/>
      <c r="BKT1324" s="264"/>
      <c r="BKU1324" s="264"/>
      <c r="BKV1324" s="264"/>
      <c r="BKW1324" s="264"/>
      <c r="BKX1324" s="264"/>
      <c r="BKY1324" s="264"/>
      <c r="BKZ1324" s="264"/>
      <c r="BLA1324" s="264"/>
      <c r="BLB1324" s="264"/>
      <c r="BLC1324" s="264"/>
      <c r="BLD1324" s="264"/>
      <c r="BLE1324" s="264"/>
      <c r="BLF1324" s="264"/>
      <c r="BLG1324" s="264"/>
      <c r="BLH1324" s="264"/>
      <c r="BLI1324" s="264"/>
      <c r="BLJ1324" s="264"/>
      <c r="BLK1324" s="264"/>
      <c r="BLL1324" s="264"/>
      <c r="BLM1324" s="264"/>
      <c r="BLN1324" s="264"/>
      <c r="BLO1324" s="264"/>
      <c r="BLP1324" s="264"/>
      <c r="BLQ1324" s="264"/>
      <c r="BLR1324" s="264"/>
      <c r="BLS1324" s="264"/>
      <c r="BLT1324" s="264"/>
      <c r="BLU1324" s="264"/>
      <c r="BLV1324" s="264"/>
      <c r="BLW1324" s="264"/>
      <c r="BLX1324" s="264"/>
      <c r="BLY1324" s="264"/>
      <c r="BLZ1324" s="264"/>
      <c r="BMA1324" s="264"/>
      <c r="BMB1324" s="264"/>
      <c r="BMC1324" s="264"/>
      <c r="BMD1324" s="264"/>
      <c r="BME1324" s="264"/>
      <c r="BMF1324" s="264"/>
      <c r="BMG1324" s="264"/>
      <c r="BMH1324" s="264"/>
      <c r="BMI1324" s="264"/>
      <c r="BMJ1324" s="264"/>
      <c r="BMK1324" s="264"/>
      <c r="BML1324" s="264"/>
      <c r="BMM1324" s="264"/>
      <c r="BMN1324" s="264"/>
      <c r="BMO1324" s="264"/>
      <c r="BMP1324" s="264"/>
      <c r="BMQ1324" s="264"/>
      <c r="BMR1324" s="264"/>
      <c r="BMS1324" s="264"/>
      <c r="BMT1324" s="264"/>
      <c r="BMU1324" s="264"/>
      <c r="BMV1324" s="264"/>
      <c r="BMW1324" s="264"/>
      <c r="BMX1324" s="264"/>
      <c r="BMY1324" s="264"/>
      <c r="BMZ1324" s="264"/>
      <c r="BNA1324" s="264"/>
      <c r="BNB1324" s="264"/>
      <c r="BNC1324" s="264"/>
      <c r="BND1324" s="264"/>
      <c r="BNE1324" s="264"/>
      <c r="BNF1324" s="264"/>
      <c r="BNG1324" s="264"/>
      <c r="BNH1324" s="264"/>
      <c r="BNI1324" s="264"/>
      <c r="BNJ1324" s="264"/>
      <c r="BNK1324" s="264"/>
      <c r="BNL1324" s="264"/>
      <c r="BNM1324" s="264"/>
      <c r="BNN1324" s="264"/>
      <c r="BNO1324" s="264"/>
      <c r="BNP1324" s="264"/>
      <c r="BNQ1324" s="264"/>
      <c r="BNR1324" s="264"/>
      <c r="BNS1324" s="264"/>
      <c r="BNT1324" s="264"/>
      <c r="BNU1324" s="264"/>
      <c r="BNV1324" s="264"/>
      <c r="BNW1324" s="264"/>
      <c r="BNX1324" s="264"/>
      <c r="BNY1324" s="264"/>
      <c r="BNZ1324" s="264"/>
      <c r="BOA1324" s="264"/>
      <c r="BOB1324" s="264"/>
      <c r="BOC1324" s="264"/>
      <c r="BOD1324" s="264"/>
      <c r="BOE1324" s="264"/>
      <c r="BOF1324" s="264"/>
      <c r="BOG1324" s="264"/>
      <c r="BOH1324" s="264"/>
      <c r="BOI1324" s="264"/>
      <c r="BOJ1324" s="264"/>
      <c r="BOK1324" s="264"/>
      <c r="BOL1324" s="264"/>
      <c r="BOM1324" s="264"/>
      <c r="BON1324" s="264"/>
      <c r="BOO1324" s="264"/>
      <c r="BOP1324" s="264"/>
      <c r="BOQ1324" s="264"/>
      <c r="BOR1324" s="264"/>
      <c r="BOS1324" s="264"/>
      <c r="BOT1324" s="264"/>
      <c r="BOU1324" s="264"/>
      <c r="BOV1324" s="264"/>
      <c r="BOW1324" s="264"/>
      <c r="BOX1324" s="264"/>
      <c r="BOY1324" s="264"/>
      <c r="BOZ1324" s="264"/>
      <c r="BPA1324" s="264"/>
      <c r="BPB1324" s="264"/>
      <c r="BPC1324" s="264"/>
      <c r="BPD1324" s="264"/>
      <c r="BPE1324" s="264"/>
      <c r="BPF1324" s="264"/>
      <c r="BPG1324" s="264"/>
      <c r="BPH1324" s="264"/>
      <c r="BPI1324" s="264"/>
      <c r="BPJ1324" s="264"/>
      <c r="BPK1324" s="264"/>
      <c r="BPL1324" s="264"/>
      <c r="BPM1324" s="264"/>
      <c r="BPN1324" s="264"/>
      <c r="BPO1324" s="264"/>
      <c r="BPP1324" s="264"/>
      <c r="BPQ1324" s="264"/>
      <c r="BPR1324" s="264"/>
      <c r="BPS1324" s="264"/>
      <c r="BPT1324" s="264"/>
      <c r="BPU1324" s="264"/>
      <c r="BPV1324" s="264"/>
      <c r="BPW1324" s="264"/>
      <c r="BPX1324" s="264"/>
      <c r="BPY1324" s="264"/>
      <c r="BPZ1324" s="264"/>
      <c r="BQA1324" s="264"/>
      <c r="BQB1324" s="264"/>
      <c r="BQC1324" s="264"/>
      <c r="BQD1324" s="264"/>
      <c r="BQE1324" s="264"/>
      <c r="BQF1324" s="264"/>
      <c r="BQG1324" s="264"/>
      <c r="BQH1324" s="264"/>
      <c r="BQI1324" s="264"/>
      <c r="BQJ1324" s="264"/>
      <c r="BQK1324" s="264"/>
      <c r="BQL1324" s="264"/>
      <c r="BQM1324" s="264"/>
      <c r="BQN1324" s="264"/>
      <c r="BQO1324" s="264"/>
      <c r="BQP1324" s="264"/>
      <c r="BQQ1324" s="264"/>
      <c r="BQR1324" s="264"/>
      <c r="BQS1324" s="264"/>
      <c r="BQT1324" s="264"/>
      <c r="BQU1324" s="264"/>
      <c r="BQV1324" s="264"/>
      <c r="BQW1324" s="264"/>
      <c r="BQX1324" s="264"/>
      <c r="BQY1324" s="264"/>
      <c r="BQZ1324" s="264"/>
      <c r="BRA1324" s="264"/>
      <c r="BRB1324" s="264"/>
      <c r="BRC1324" s="264"/>
      <c r="BRD1324" s="264"/>
      <c r="BRE1324" s="264"/>
      <c r="BRF1324" s="264"/>
      <c r="BRG1324" s="264"/>
      <c r="BRH1324" s="264"/>
      <c r="BRI1324" s="264"/>
      <c r="BRJ1324" s="264"/>
      <c r="BRK1324" s="264"/>
      <c r="BRL1324" s="264"/>
      <c r="BRM1324" s="264"/>
      <c r="BRN1324" s="264"/>
      <c r="BRO1324" s="264"/>
      <c r="BRP1324" s="264"/>
      <c r="BRQ1324" s="264"/>
      <c r="BRR1324" s="264"/>
      <c r="BRS1324" s="264"/>
      <c r="BRT1324" s="264"/>
      <c r="BRU1324" s="264"/>
      <c r="BRV1324" s="264"/>
      <c r="BRW1324" s="264"/>
      <c r="BRX1324" s="264"/>
      <c r="BRY1324" s="264"/>
      <c r="BRZ1324" s="264"/>
      <c r="BSA1324" s="264"/>
      <c r="BSB1324" s="264"/>
      <c r="BSC1324" s="264"/>
      <c r="BSD1324" s="264"/>
      <c r="BSE1324" s="264"/>
      <c r="BSF1324" s="264"/>
      <c r="BSG1324" s="264"/>
      <c r="BSH1324" s="264"/>
      <c r="BSI1324" s="264"/>
      <c r="BSJ1324" s="264"/>
      <c r="BSK1324" s="264"/>
      <c r="BSL1324" s="264"/>
      <c r="BSM1324" s="264"/>
      <c r="BSN1324" s="264"/>
      <c r="BSO1324" s="264"/>
      <c r="BSP1324" s="264"/>
      <c r="BSQ1324" s="264"/>
      <c r="BSR1324" s="264"/>
      <c r="BSS1324" s="264"/>
      <c r="BST1324" s="264"/>
      <c r="BSU1324" s="264"/>
      <c r="BSV1324" s="264"/>
      <c r="BSW1324" s="264"/>
      <c r="BSX1324" s="264"/>
      <c r="BSY1324" s="264"/>
      <c r="BSZ1324" s="264"/>
      <c r="BTA1324" s="264"/>
      <c r="BTB1324" s="264"/>
      <c r="BTC1324" s="264"/>
      <c r="BTD1324" s="264"/>
      <c r="BTE1324" s="264"/>
      <c r="BTF1324" s="264"/>
      <c r="BTG1324" s="264"/>
      <c r="BTH1324" s="264"/>
      <c r="BTI1324" s="264"/>
      <c r="BTJ1324" s="264"/>
      <c r="BTK1324" s="264"/>
      <c r="BTL1324" s="264"/>
      <c r="BTM1324" s="264"/>
      <c r="BTN1324" s="264"/>
      <c r="BTO1324" s="264"/>
      <c r="BTP1324" s="264"/>
      <c r="BTQ1324" s="264"/>
      <c r="BTR1324" s="264"/>
      <c r="BTS1324" s="264"/>
      <c r="BTT1324" s="264"/>
      <c r="BTU1324" s="264"/>
      <c r="BTV1324" s="264"/>
      <c r="BTW1324" s="264"/>
      <c r="BTX1324" s="264"/>
      <c r="BTY1324" s="264"/>
      <c r="BTZ1324" s="264"/>
      <c r="BUA1324" s="264"/>
      <c r="BUB1324" s="264"/>
      <c r="BUC1324" s="264"/>
      <c r="BUD1324" s="264"/>
      <c r="BUE1324" s="264"/>
      <c r="BUF1324" s="264"/>
      <c r="BUG1324" s="264"/>
      <c r="BUH1324" s="264"/>
      <c r="BUI1324" s="264"/>
      <c r="BUJ1324" s="264"/>
      <c r="BUK1324" s="264"/>
      <c r="BUL1324" s="264"/>
      <c r="BUM1324" s="264"/>
      <c r="BUN1324" s="264"/>
      <c r="BUO1324" s="264"/>
      <c r="BUP1324" s="264"/>
      <c r="BUQ1324" s="264"/>
      <c r="BUR1324" s="264"/>
      <c r="BUS1324" s="264"/>
      <c r="BUT1324" s="264"/>
      <c r="BUU1324" s="264"/>
      <c r="BUV1324" s="264"/>
      <c r="BUW1324" s="264"/>
      <c r="BUX1324" s="264"/>
      <c r="BUY1324" s="264"/>
      <c r="BUZ1324" s="264"/>
      <c r="BVA1324" s="264"/>
      <c r="BVB1324" s="264"/>
      <c r="BVC1324" s="264"/>
      <c r="BVD1324" s="264"/>
      <c r="BVE1324" s="264"/>
      <c r="BVF1324" s="264"/>
      <c r="BVG1324" s="264"/>
      <c r="BVH1324" s="264"/>
      <c r="BVI1324" s="264"/>
      <c r="BVJ1324" s="264"/>
      <c r="BVK1324" s="264"/>
      <c r="BVL1324" s="264"/>
      <c r="BVM1324" s="264"/>
      <c r="BVN1324" s="264"/>
      <c r="BVO1324" s="264"/>
      <c r="BVP1324" s="264"/>
      <c r="BVQ1324" s="264"/>
      <c r="BVR1324" s="264"/>
      <c r="BVS1324" s="264"/>
      <c r="BVT1324" s="264"/>
      <c r="BVU1324" s="264"/>
      <c r="BVV1324" s="264"/>
      <c r="BVW1324" s="264"/>
      <c r="BVX1324" s="264"/>
      <c r="BVY1324" s="264"/>
      <c r="BVZ1324" s="264"/>
      <c r="BWA1324" s="264"/>
      <c r="BWB1324" s="264"/>
      <c r="BWC1324" s="264"/>
      <c r="BWD1324" s="264"/>
      <c r="BWE1324" s="264"/>
      <c r="BWF1324" s="264"/>
      <c r="BWG1324" s="264"/>
      <c r="BWH1324" s="264"/>
      <c r="BWI1324" s="264"/>
      <c r="BWJ1324" s="264"/>
      <c r="BWK1324" s="264"/>
      <c r="BWL1324" s="264"/>
      <c r="BWM1324" s="264"/>
      <c r="BWN1324" s="264"/>
      <c r="BWO1324" s="264"/>
      <c r="BWP1324" s="264"/>
      <c r="BWQ1324" s="264"/>
      <c r="BWR1324" s="264"/>
      <c r="BWS1324" s="264"/>
      <c r="BWT1324" s="264"/>
      <c r="BWU1324" s="264"/>
      <c r="BWV1324" s="264"/>
      <c r="BWW1324" s="264"/>
      <c r="BWX1324" s="264"/>
      <c r="BWY1324" s="264"/>
      <c r="BWZ1324" s="264"/>
      <c r="BXA1324" s="264"/>
      <c r="BXB1324" s="264"/>
      <c r="BXC1324" s="264"/>
      <c r="BXD1324" s="264"/>
      <c r="BXE1324" s="264"/>
      <c r="BXF1324" s="264"/>
      <c r="BXG1324" s="264"/>
      <c r="BXH1324" s="264"/>
      <c r="BXI1324" s="264"/>
      <c r="BXJ1324" s="264"/>
      <c r="BXK1324" s="264"/>
      <c r="BXL1324" s="264"/>
      <c r="BXM1324" s="264"/>
      <c r="BXN1324" s="264"/>
      <c r="BXO1324" s="264"/>
      <c r="BXP1324" s="264"/>
      <c r="BXQ1324" s="264"/>
      <c r="BXR1324" s="264"/>
      <c r="BXS1324" s="264"/>
      <c r="BXT1324" s="264"/>
      <c r="BXU1324" s="264"/>
      <c r="BXV1324" s="264"/>
      <c r="BXW1324" s="264"/>
      <c r="BXX1324" s="264"/>
      <c r="BXY1324" s="264"/>
      <c r="BXZ1324" s="264"/>
      <c r="BYA1324" s="264"/>
      <c r="BYB1324" s="264"/>
      <c r="BYC1324" s="264"/>
      <c r="BYD1324" s="264"/>
      <c r="BYE1324" s="264"/>
      <c r="BYF1324" s="264"/>
      <c r="BYG1324" s="264"/>
      <c r="BYH1324" s="264"/>
      <c r="BYI1324" s="264"/>
      <c r="BYJ1324" s="264"/>
      <c r="BYK1324" s="264"/>
      <c r="BYL1324" s="264"/>
      <c r="BYM1324" s="264"/>
      <c r="BYN1324" s="264"/>
      <c r="BYO1324" s="264"/>
      <c r="BYP1324" s="264"/>
      <c r="BYQ1324" s="264"/>
      <c r="BYR1324" s="264"/>
      <c r="BYS1324" s="264"/>
      <c r="BYT1324" s="264"/>
      <c r="BYU1324" s="264"/>
      <c r="BYV1324" s="264"/>
      <c r="BYW1324" s="264"/>
      <c r="BYX1324" s="264"/>
      <c r="BYY1324" s="264"/>
      <c r="BYZ1324" s="264"/>
      <c r="BZA1324" s="264"/>
      <c r="BZB1324" s="264"/>
      <c r="BZC1324" s="264"/>
      <c r="BZD1324" s="264"/>
      <c r="BZE1324" s="264"/>
      <c r="BZF1324" s="264"/>
      <c r="BZG1324" s="264"/>
      <c r="BZH1324" s="264"/>
      <c r="BZI1324" s="264"/>
      <c r="BZJ1324" s="264"/>
      <c r="BZK1324" s="264"/>
      <c r="BZL1324" s="264"/>
      <c r="BZM1324" s="264"/>
      <c r="BZN1324" s="264"/>
      <c r="BZO1324" s="264"/>
      <c r="BZP1324" s="264"/>
      <c r="BZQ1324" s="264"/>
      <c r="BZR1324" s="264"/>
      <c r="BZS1324" s="264"/>
      <c r="BZT1324" s="264"/>
      <c r="BZU1324" s="264"/>
      <c r="BZV1324" s="264"/>
      <c r="BZW1324" s="264"/>
      <c r="BZX1324" s="264"/>
      <c r="BZY1324" s="264"/>
      <c r="BZZ1324" s="264"/>
      <c r="CAA1324" s="264"/>
      <c r="CAB1324" s="264"/>
      <c r="CAC1324" s="264"/>
      <c r="CAD1324" s="264"/>
      <c r="CAE1324" s="264"/>
      <c r="CAF1324" s="264"/>
      <c r="CAG1324" s="264"/>
      <c r="CAH1324" s="264"/>
      <c r="CAI1324" s="264"/>
      <c r="CAJ1324" s="264"/>
      <c r="CAK1324" s="264"/>
      <c r="CAL1324" s="264"/>
      <c r="CAM1324" s="264"/>
      <c r="CAN1324" s="264"/>
      <c r="CAO1324" s="264"/>
      <c r="CAP1324" s="264"/>
      <c r="CAQ1324" s="264"/>
      <c r="CAR1324" s="264"/>
      <c r="CAS1324" s="264"/>
      <c r="CAT1324" s="264"/>
      <c r="CAU1324" s="264"/>
      <c r="CAV1324" s="264"/>
      <c r="CAW1324" s="264"/>
      <c r="CAX1324" s="264"/>
      <c r="CAY1324" s="264"/>
      <c r="CAZ1324" s="264"/>
      <c r="CBA1324" s="264"/>
      <c r="CBB1324" s="264"/>
      <c r="CBC1324" s="264"/>
      <c r="CBD1324" s="264"/>
      <c r="CBE1324" s="264"/>
      <c r="CBF1324" s="264"/>
      <c r="CBG1324" s="264"/>
      <c r="CBH1324" s="264"/>
      <c r="CBI1324" s="264"/>
      <c r="CBJ1324" s="264"/>
      <c r="CBK1324" s="264"/>
      <c r="CBL1324" s="264"/>
      <c r="CBM1324" s="264"/>
      <c r="CBN1324" s="264"/>
      <c r="CBO1324" s="264"/>
      <c r="CBP1324" s="264"/>
      <c r="CBQ1324" s="264"/>
      <c r="CBR1324" s="264"/>
      <c r="CBS1324" s="264"/>
      <c r="CBT1324" s="264"/>
      <c r="CBU1324" s="264"/>
      <c r="CBV1324" s="264"/>
      <c r="CBW1324" s="264"/>
      <c r="CBX1324" s="264"/>
      <c r="CBY1324" s="264"/>
      <c r="CBZ1324" s="264"/>
      <c r="CCA1324" s="264"/>
      <c r="CCB1324" s="264"/>
      <c r="CCC1324" s="264"/>
      <c r="CCD1324" s="264"/>
      <c r="CCE1324" s="264"/>
      <c r="CCF1324" s="264"/>
      <c r="CCG1324" s="264"/>
      <c r="CCH1324" s="264"/>
      <c r="CCI1324" s="264"/>
      <c r="CCJ1324" s="264"/>
      <c r="CCK1324" s="264"/>
      <c r="CCL1324" s="264"/>
      <c r="CCM1324" s="264"/>
      <c r="CCN1324" s="264"/>
      <c r="CCO1324" s="264"/>
      <c r="CCP1324" s="264"/>
      <c r="CCQ1324" s="264"/>
      <c r="CCR1324" s="264"/>
      <c r="CCS1324" s="264"/>
      <c r="CCT1324" s="264"/>
      <c r="CCU1324" s="264"/>
      <c r="CCV1324" s="264"/>
      <c r="CCW1324" s="264"/>
      <c r="CCX1324" s="264"/>
      <c r="CCY1324" s="264"/>
      <c r="CCZ1324" s="264"/>
      <c r="CDA1324" s="264"/>
      <c r="CDB1324" s="264"/>
      <c r="CDC1324" s="264"/>
      <c r="CDD1324" s="264"/>
      <c r="CDE1324" s="264"/>
      <c r="CDF1324" s="264"/>
      <c r="CDG1324" s="264"/>
      <c r="CDH1324" s="264"/>
      <c r="CDI1324" s="264"/>
      <c r="CDJ1324" s="264"/>
      <c r="CDK1324" s="264"/>
      <c r="CDL1324" s="264"/>
      <c r="CDM1324" s="264"/>
      <c r="CDN1324" s="264"/>
      <c r="CDO1324" s="264"/>
      <c r="CDP1324" s="264"/>
      <c r="CDQ1324" s="264"/>
      <c r="CDR1324" s="264"/>
      <c r="CDS1324" s="264"/>
      <c r="CDT1324" s="264"/>
      <c r="CDU1324" s="264"/>
      <c r="CDV1324" s="264"/>
      <c r="CDW1324" s="264"/>
      <c r="CDX1324" s="264"/>
      <c r="CDY1324" s="264"/>
      <c r="CDZ1324" s="264"/>
      <c r="CEA1324" s="264"/>
      <c r="CEB1324" s="264"/>
      <c r="CEC1324" s="264"/>
      <c r="CED1324" s="264"/>
      <c r="CEE1324" s="264"/>
      <c r="CEF1324" s="264"/>
      <c r="CEG1324" s="264"/>
      <c r="CEH1324" s="264"/>
      <c r="CEI1324" s="264"/>
      <c r="CEJ1324" s="264"/>
      <c r="CEK1324" s="264"/>
      <c r="CEL1324" s="264"/>
      <c r="CEM1324" s="264"/>
      <c r="CEN1324" s="264"/>
      <c r="CEO1324" s="264"/>
      <c r="CEP1324" s="264"/>
      <c r="CEQ1324" s="264"/>
      <c r="CER1324" s="264"/>
      <c r="CES1324" s="264"/>
      <c r="CET1324" s="264"/>
      <c r="CEU1324" s="264"/>
      <c r="CEV1324" s="264"/>
      <c r="CEW1324" s="264"/>
      <c r="CEX1324" s="264"/>
      <c r="CEY1324" s="264"/>
      <c r="CEZ1324" s="264"/>
      <c r="CFA1324" s="264"/>
      <c r="CFB1324" s="264"/>
      <c r="CFC1324" s="264"/>
      <c r="CFD1324" s="264"/>
      <c r="CFE1324" s="264"/>
      <c r="CFF1324" s="264"/>
      <c r="CFG1324" s="264"/>
      <c r="CFH1324" s="264"/>
      <c r="CFI1324" s="264"/>
      <c r="CFJ1324" s="264"/>
      <c r="CFK1324" s="264"/>
      <c r="CFL1324" s="264"/>
      <c r="CFM1324" s="264"/>
      <c r="CFN1324" s="264"/>
      <c r="CFO1324" s="264"/>
      <c r="CFP1324" s="264"/>
      <c r="CFQ1324" s="264"/>
      <c r="CFR1324" s="264"/>
      <c r="CFS1324" s="264"/>
      <c r="CFT1324" s="264"/>
      <c r="CFU1324" s="264"/>
      <c r="CFV1324" s="264"/>
      <c r="CFW1324" s="264"/>
      <c r="CFX1324" s="264"/>
      <c r="CFY1324" s="264"/>
      <c r="CFZ1324" s="264"/>
      <c r="CGA1324" s="264"/>
      <c r="CGB1324" s="264"/>
      <c r="CGC1324" s="264"/>
      <c r="CGD1324" s="264"/>
      <c r="CGE1324" s="264"/>
      <c r="CGF1324" s="264"/>
      <c r="CGG1324" s="264"/>
      <c r="CGH1324" s="264"/>
      <c r="CGI1324" s="264"/>
      <c r="CGJ1324" s="264"/>
      <c r="CGK1324" s="264"/>
      <c r="CGL1324" s="264"/>
      <c r="CGM1324" s="264"/>
      <c r="CGN1324" s="264"/>
      <c r="CGO1324" s="264"/>
      <c r="CGP1324" s="264"/>
      <c r="CGQ1324" s="264"/>
      <c r="CGR1324" s="264"/>
      <c r="CGS1324" s="264"/>
      <c r="CGT1324" s="264"/>
      <c r="CGU1324" s="264"/>
      <c r="CGV1324" s="264"/>
      <c r="CGW1324" s="264"/>
      <c r="CGX1324" s="264"/>
      <c r="CGY1324" s="264"/>
      <c r="CGZ1324" s="264"/>
      <c r="CHA1324" s="264"/>
      <c r="CHB1324" s="264"/>
      <c r="CHC1324" s="264"/>
      <c r="CHD1324" s="264"/>
      <c r="CHE1324" s="264"/>
      <c r="CHF1324" s="264"/>
      <c r="CHG1324" s="264"/>
      <c r="CHH1324" s="264"/>
      <c r="CHI1324" s="264"/>
      <c r="CHJ1324" s="264"/>
      <c r="CHK1324" s="264"/>
      <c r="CHL1324" s="264"/>
      <c r="CHM1324" s="264"/>
      <c r="CHN1324" s="264"/>
      <c r="CHO1324" s="264"/>
      <c r="CHP1324" s="264"/>
      <c r="CHQ1324" s="264"/>
      <c r="CHR1324" s="264"/>
      <c r="CHS1324" s="264"/>
      <c r="CHT1324" s="264"/>
      <c r="CHU1324" s="264"/>
      <c r="CHV1324" s="264"/>
      <c r="CHW1324" s="264"/>
      <c r="CHX1324" s="264"/>
      <c r="CHY1324" s="264"/>
      <c r="CHZ1324" s="264"/>
      <c r="CIA1324" s="264"/>
      <c r="CIB1324" s="264"/>
      <c r="CIC1324" s="264"/>
      <c r="CID1324" s="264"/>
      <c r="CIE1324" s="264"/>
      <c r="CIF1324" s="264"/>
      <c r="CIG1324" s="264"/>
      <c r="CIH1324" s="264"/>
      <c r="CII1324" s="264"/>
      <c r="CIJ1324" s="264"/>
      <c r="CIK1324" s="264"/>
      <c r="CIL1324" s="264"/>
      <c r="CIM1324" s="264"/>
      <c r="CIN1324" s="264"/>
      <c r="CIO1324" s="264"/>
      <c r="CIP1324" s="264"/>
      <c r="CIQ1324" s="264"/>
      <c r="CIR1324" s="264"/>
      <c r="CIS1324" s="264"/>
      <c r="CIT1324" s="264"/>
      <c r="CIU1324" s="264"/>
      <c r="CIV1324" s="264"/>
      <c r="CIW1324" s="264"/>
      <c r="CIX1324" s="264"/>
      <c r="CIY1324" s="264"/>
      <c r="CIZ1324" s="264"/>
      <c r="CJA1324" s="264"/>
      <c r="CJB1324" s="264"/>
      <c r="CJC1324" s="264"/>
      <c r="CJD1324" s="264"/>
      <c r="CJE1324" s="264"/>
      <c r="CJF1324" s="264"/>
      <c r="CJG1324" s="264"/>
      <c r="CJH1324" s="264"/>
      <c r="CJI1324" s="264"/>
      <c r="CJJ1324" s="264"/>
      <c r="CJK1324" s="264"/>
      <c r="CJL1324" s="264"/>
      <c r="CJM1324" s="264"/>
      <c r="CJN1324" s="264"/>
      <c r="CJO1324" s="264"/>
      <c r="CJP1324" s="264"/>
      <c r="CJQ1324" s="264"/>
      <c r="CJR1324" s="264"/>
      <c r="CJS1324" s="264"/>
      <c r="CJT1324" s="264"/>
      <c r="CJU1324" s="264"/>
      <c r="CJV1324" s="264"/>
      <c r="CJW1324" s="264"/>
      <c r="CJX1324" s="264"/>
      <c r="CJY1324" s="264"/>
      <c r="CJZ1324" s="264"/>
      <c r="CKA1324" s="264"/>
      <c r="CKB1324" s="264"/>
      <c r="CKC1324" s="264"/>
      <c r="CKD1324" s="264"/>
      <c r="CKE1324" s="264"/>
      <c r="CKF1324" s="264"/>
      <c r="CKG1324" s="264"/>
      <c r="CKH1324" s="264"/>
      <c r="CKI1324" s="264"/>
      <c r="CKJ1324" s="264"/>
      <c r="CKK1324" s="264"/>
      <c r="CKL1324" s="264"/>
      <c r="CKM1324" s="264"/>
      <c r="CKN1324" s="264"/>
      <c r="CKO1324" s="264"/>
      <c r="CKP1324" s="264"/>
      <c r="CKQ1324" s="264"/>
      <c r="CKR1324" s="264"/>
      <c r="CKS1324" s="264"/>
      <c r="CKT1324" s="264"/>
      <c r="CKU1324" s="264"/>
      <c r="CKV1324" s="264"/>
      <c r="CKW1324" s="264"/>
      <c r="CKX1324" s="264"/>
      <c r="CKY1324" s="264"/>
      <c r="CKZ1324" s="264"/>
      <c r="CLA1324" s="264"/>
      <c r="CLB1324" s="264"/>
      <c r="CLC1324" s="264"/>
      <c r="CLD1324" s="264"/>
      <c r="CLE1324" s="264"/>
      <c r="CLF1324" s="264"/>
      <c r="CLG1324" s="264"/>
      <c r="CLH1324" s="264"/>
      <c r="CLI1324" s="264"/>
      <c r="CLJ1324" s="264"/>
      <c r="CLK1324" s="264"/>
      <c r="CLL1324" s="264"/>
      <c r="CLM1324" s="264"/>
      <c r="CLN1324" s="264"/>
      <c r="CLO1324" s="264"/>
      <c r="CLP1324" s="264"/>
      <c r="CLQ1324" s="264"/>
      <c r="CLR1324" s="264"/>
      <c r="CLS1324" s="264"/>
      <c r="CLT1324" s="264"/>
      <c r="CLU1324" s="264"/>
      <c r="CLV1324" s="264"/>
      <c r="CLW1324" s="264"/>
      <c r="CLX1324" s="264"/>
      <c r="CLY1324" s="264"/>
      <c r="CLZ1324" s="264"/>
      <c r="CMA1324" s="264"/>
      <c r="CMB1324" s="264"/>
      <c r="CMC1324" s="264"/>
      <c r="CMD1324" s="264"/>
      <c r="CME1324" s="264"/>
      <c r="CMF1324" s="264"/>
      <c r="CMG1324" s="264"/>
      <c r="CMH1324" s="264"/>
      <c r="CMI1324" s="264"/>
      <c r="CMJ1324" s="264"/>
      <c r="CMK1324" s="264"/>
      <c r="CML1324" s="264"/>
      <c r="CMM1324" s="264"/>
      <c r="CMN1324" s="264"/>
      <c r="CMO1324" s="264"/>
      <c r="CMP1324" s="264"/>
      <c r="CMQ1324" s="264"/>
      <c r="CMR1324" s="264"/>
      <c r="CMS1324" s="264"/>
      <c r="CMT1324" s="264"/>
      <c r="CMU1324" s="264"/>
      <c r="CMV1324" s="264"/>
      <c r="CMW1324" s="264"/>
      <c r="CMX1324" s="264"/>
      <c r="CMY1324" s="264"/>
      <c r="CMZ1324" s="264"/>
      <c r="CNA1324" s="264"/>
      <c r="CNB1324" s="264"/>
      <c r="CNC1324" s="264"/>
      <c r="CND1324" s="264"/>
      <c r="CNE1324" s="264"/>
      <c r="CNF1324" s="264"/>
      <c r="CNG1324" s="264"/>
      <c r="CNH1324" s="264"/>
      <c r="CNI1324" s="264"/>
      <c r="CNJ1324" s="264"/>
      <c r="CNK1324" s="264"/>
      <c r="CNL1324" s="264"/>
      <c r="CNM1324" s="264"/>
      <c r="CNN1324" s="264"/>
      <c r="CNO1324" s="264"/>
      <c r="CNP1324" s="264"/>
      <c r="CNQ1324" s="264"/>
      <c r="CNR1324" s="264"/>
      <c r="CNS1324" s="264"/>
      <c r="CNT1324" s="264"/>
      <c r="CNU1324" s="264"/>
      <c r="CNV1324" s="264"/>
      <c r="CNW1324" s="264"/>
      <c r="CNX1324" s="264"/>
      <c r="CNY1324" s="264"/>
      <c r="CNZ1324" s="264"/>
      <c r="COA1324" s="264"/>
      <c r="COB1324" s="264"/>
      <c r="COC1324" s="264"/>
      <c r="COD1324" s="264"/>
      <c r="COE1324" s="264"/>
      <c r="COF1324" s="264"/>
      <c r="COG1324" s="264"/>
      <c r="COH1324" s="264"/>
      <c r="COI1324" s="264"/>
      <c r="COJ1324" s="264"/>
      <c r="COK1324" s="264"/>
      <c r="COL1324" s="264"/>
      <c r="COM1324" s="264"/>
      <c r="CON1324" s="264"/>
      <c r="COO1324" s="264"/>
      <c r="COP1324" s="264"/>
      <c r="COQ1324" s="264"/>
      <c r="COR1324" s="264"/>
      <c r="COS1324" s="264"/>
      <c r="COT1324" s="264"/>
      <c r="COU1324" s="264"/>
      <c r="COV1324" s="264"/>
      <c r="COW1324" s="264"/>
      <c r="COX1324" s="264"/>
      <c r="COY1324" s="264"/>
      <c r="COZ1324" s="264"/>
      <c r="CPA1324" s="264"/>
      <c r="CPB1324" s="264"/>
      <c r="CPC1324" s="264"/>
      <c r="CPD1324" s="264"/>
      <c r="CPE1324" s="264"/>
      <c r="CPF1324" s="264"/>
      <c r="CPG1324" s="264"/>
      <c r="CPH1324" s="264"/>
      <c r="CPI1324" s="264"/>
      <c r="CPJ1324" s="264"/>
      <c r="CPK1324" s="264"/>
      <c r="CPL1324" s="264"/>
      <c r="CPM1324" s="264"/>
      <c r="CPN1324" s="264"/>
      <c r="CPO1324" s="264"/>
      <c r="CPP1324" s="264"/>
      <c r="CPQ1324" s="264"/>
      <c r="CPR1324" s="264"/>
      <c r="CPS1324" s="264"/>
      <c r="CPT1324" s="264"/>
      <c r="CPU1324" s="264"/>
      <c r="CPV1324" s="264"/>
      <c r="CPW1324" s="264"/>
      <c r="CPX1324" s="264"/>
      <c r="CPY1324" s="264"/>
      <c r="CPZ1324" s="264"/>
      <c r="CQA1324" s="264"/>
      <c r="CQB1324" s="264"/>
      <c r="CQC1324" s="264"/>
      <c r="CQD1324" s="264"/>
      <c r="CQE1324" s="264"/>
      <c r="CQF1324" s="264"/>
      <c r="CQG1324" s="264"/>
      <c r="CQH1324" s="264"/>
      <c r="CQI1324" s="264"/>
      <c r="CQJ1324" s="264"/>
      <c r="CQK1324" s="264"/>
      <c r="CQL1324" s="264"/>
      <c r="CQM1324" s="264"/>
      <c r="CQN1324" s="264"/>
      <c r="CQO1324" s="264"/>
      <c r="CQP1324" s="264"/>
      <c r="CQQ1324" s="264"/>
      <c r="CQR1324" s="264"/>
      <c r="CQS1324" s="264"/>
      <c r="CQT1324" s="264"/>
      <c r="CQU1324" s="264"/>
      <c r="CQV1324" s="264"/>
      <c r="CQW1324" s="264"/>
      <c r="CQX1324" s="264"/>
      <c r="CQY1324" s="264"/>
      <c r="CQZ1324" s="264"/>
      <c r="CRA1324" s="264"/>
      <c r="CRB1324" s="264"/>
      <c r="CRC1324" s="264"/>
      <c r="CRD1324" s="264"/>
      <c r="CRE1324" s="264"/>
      <c r="CRF1324" s="264"/>
      <c r="CRG1324" s="264"/>
      <c r="CRH1324" s="264"/>
      <c r="CRI1324" s="264"/>
      <c r="CRJ1324" s="264"/>
      <c r="CRK1324" s="264"/>
      <c r="CRL1324" s="264"/>
      <c r="CRM1324" s="264"/>
      <c r="CRN1324" s="264"/>
      <c r="CRO1324" s="264"/>
      <c r="CRP1324" s="264"/>
      <c r="CRQ1324" s="264"/>
      <c r="CRR1324" s="264"/>
      <c r="CRS1324" s="264"/>
      <c r="CRT1324" s="264"/>
      <c r="CRU1324" s="264"/>
      <c r="CRV1324" s="264"/>
      <c r="CRW1324" s="264"/>
      <c r="CRX1324" s="264"/>
      <c r="CRY1324" s="264"/>
      <c r="CRZ1324" s="264"/>
      <c r="CSA1324" s="264"/>
      <c r="CSB1324" s="264"/>
      <c r="CSC1324" s="264"/>
      <c r="CSD1324" s="264"/>
      <c r="CSE1324" s="264"/>
      <c r="CSF1324" s="264"/>
      <c r="CSG1324" s="264"/>
      <c r="CSH1324" s="264"/>
      <c r="CSI1324" s="264"/>
      <c r="CSJ1324" s="264"/>
      <c r="CSK1324" s="264"/>
      <c r="CSL1324" s="264"/>
      <c r="CSM1324" s="264"/>
      <c r="CSN1324" s="264"/>
      <c r="CSO1324" s="264"/>
      <c r="CSP1324" s="264"/>
      <c r="CSQ1324" s="264"/>
      <c r="CSR1324" s="264"/>
      <c r="CSS1324" s="264"/>
      <c r="CST1324" s="264"/>
      <c r="CSU1324" s="264"/>
      <c r="CSV1324" s="264"/>
      <c r="CSW1324" s="264"/>
      <c r="CSX1324" s="264"/>
      <c r="CSY1324" s="264"/>
      <c r="CSZ1324" s="264"/>
      <c r="CTA1324" s="264"/>
      <c r="CTB1324" s="264"/>
      <c r="CTC1324" s="264"/>
      <c r="CTD1324" s="264"/>
      <c r="CTE1324" s="264"/>
      <c r="CTF1324" s="264"/>
      <c r="CTG1324" s="264"/>
      <c r="CTH1324" s="264"/>
      <c r="CTI1324" s="264"/>
      <c r="CTJ1324" s="264"/>
      <c r="CTK1324" s="264"/>
      <c r="CTL1324" s="264"/>
      <c r="CTM1324" s="264"/>
      <c r="CTN1324" s="264"/>
      <c r="CTO1324" s="264"/>
      <c r="CTP1324" s="264"/>
      <c r="CTQ1324" s="264"/>
      <c r="CTR1324" s="264"/>
      <c r="CTS1324" s="264"/>
      <c r="CTT1324" s="264"/>
      <c r="CTU1324" s="264"/>
      <c r="CTV1324" s="264"/>
      <c r="CTW1324" s="264"/>
      <c r="CTX1324" s="264"/>
      <c r="CTY1324" s="264"/>
      <c r="CTZ1324" s="264"/>
      <c r="CUA1324" s="264"/>
      <c r="CUB1324" s="264"/>
      <c r="CUC1324" s="264"/>
      <c r="CUD1324" s="264"/>
      <c r="CUE1324" s="264"/>
      <c r="CUF1324" s="264"/>
      <c r="CUG1324" s="264"/>
      <c r="CUH1324" s="264"/>
      <c r="CUI1324" s="264"/>
      <c r="CUJ1324" s="264"/>
      <c r="CUK1324" s="264"/>
      <c r="CUL1324" s="264"/>
      <c r="CUM1324" s="264"/>
      <c r="CUN1324" s="264"/>
      <c r="CUO1324" s="264"/>
      <c r="CUP1324" s="264"/>
      <c r="CUQ1324" s="264"/>
      <c r="CUR1324" s="264"/>
      <c r="CUS1324" s="264"/>
      <c r="CUT1324" s="264"/>
      <c r="CUU1324" s="264"/>
      <c r="CUV1324" s="264"/>
      <c r="CUW1324" s="264"/>
      <c r="CUX1324" s="264"/>
      <c r="CUY1324" s="264"/>
      <c r="CUZ1324" s="264"/>
      <c r="CVA1324" s="264"/>
      <c r="CVB1324" s="264"/>
      <c r="CVC1324" s="264"/>
      <c r="CVD1324" s="264"/>
      <c r="CVE1324" s="264"/>
      <c r="CVF1324" s="264"/>
      <c r="CVG1324" s="264"/>
      <c r="CVH1324" s="264"/>
      <c r="CVI1324" s="264"/>
      <c r="CVJ1324" s="264"/>
      <c r="CVK1324" s="264"/>
      <c r="CVL1324" s="264"/>
      <c r="CVM1324" s="264"/>
      <c r="CVN1324" s="264"/>
      <c r="CVO1324" s="264"/>
      <c r="CVP1324" s="264"/>
      <c r="CVQ1324" s="264"/>
      <c r="CVR1324" s="264"/>
      <c r="CVS1324" s="264"/>
      <c r="CVT1324" s="264"/>
      <c r="CVU1324" s="264"/>
      <c r="CVV1324" s="264"/>
      <c r="CVW1324" s="264"/>
      <c r="CVX1324" s="264"/>
      <c r="CVY1324" s="264"/>
      <c r="CVZ1324" s="264"/>
      <c r="CWA1324" s="264"/>
      <c r="CWB1324" s="264"/>
      <c r="CWC1324" s="264"/>
      <c r="CWD1324" s="264"/>
      <c r="CWE1324" s="264"/>
      <c r="CWF1324" s="264"/>
      <c r="CWG1324" s="264"/>
      <c r="CWH1324" s="264"/>
      <c r="CWI1324" s="264"/>
      <c r="CWJ1324" s="264"/>
      <c r="CWK1324" s="264"/>
      <c r="CWL1324" s="264"/>
      <c r="CWM1324" s="264"/>
      <c r="CWN1324" s="264"/>
      <c r="CWO1324" s="264"/>
      <c r="CWP1324" s="264"/>
      <c r="CWQ1324" s="264"/>
      <c r="CWR1324" s="264"/>
      <c r="CWS1324" s="264"/>
      <c r="CWT1324" s="264"/>
      <c r="CWU1324" s="264"/>
      <c r="CWV1324" s="264"/>
      <c r="CWW1324" s="264"/>
      <c r="CWX1324" s="264"/>
      <c r="CWY1324" s="264"/>
      <c r="CWZ1324" s="264"/>
      <c r="CXA1324" s="264"/>
      <c r="CXB1324" s="264"/>
      <c r="CXC1324" s="264"/>
      <c r="CXD1324" s="264"/>
      <c r="CXE1324" s="264"/>
      <c r="CXF1324" s="264"/>
      <c r="CXG1324" s="264"/>
      <c r="CXH1324" s="264"/>
      <c r="CXI1324" s="264"/>
      <c r="CXJ1324" s="264"/>
      <c r="CXK1324" s="264"/>
      <c r="CXL1324" s="264"/>
      <c r="CXM1324" s="264"/>
      <c r="CXN1324" s="264"/>
      <c r="CXO1324" s="264"/>
      <c r="CXP1324" s="264"/>
      <c r="CXQ1324" s="264"/>
      <c r="CXR1324" s="264"/>
      <c r="CXS1324" s="264"/>
      <c r="CXT1324" s="264"/>
      <c r="CXU1324" s="264"/>
      <c r="CXV1324" s="264"/>
      <c r="CXW1324" s="264"/>
      <c r="CXX1324" s="264"/>
      <c r="CXY1324" s="264"/>
      <c r="CXZ1324" s="264"/>
      <c r="CYA1324" s="264"/>
      <c r="CYB1324" s="264"/>
      <c r="CYC1324" s="264"/>
      <c r="CYD1324" s="264"/>
      <c r="CYE1324" s="264"/>
      <c r="CYF1324" s="264"/>
      <c r="CYG1324" s="264"/>
      <c r="CYH1324" s="264"/>
      <c r="CYI1324" s="264"/>
      <c r="CYJ1324" s="264"/>
      <c r="CYK1324" s="264"/>
      <c r="CYL1324" s="264"/>
      <c r="CYM1324" s="264"/>
      <c r="CYN1324" s="264"/>
      <c r="CYO1324" s="264"/>
      <c r="CYP1324" s="264"/>
      <c r="CYQ1324" s="264"/>
      <c r="CYR1324" s="264"/>
      <c r="CYS1324" s="264"/>
      <c r="CYT1324" s="264"/>
      <c r="CYU1324" s="264"/>
      <c r="CYV1324" s="264"/>
      <c r="CYW1324" s="264"/>
      <c r="CYX1324" s="264"/>
      <c r="CYY1324" s="264"/>
      <c r="CYZ1324" s="264"/>
      <c r="CZA1324" s="264"/>
      <c r="CZB1324" s="264"/>
      <c r="CZC1324" s="264"/>
      <c r="CZD1324" s="264"/>
      <c r="CZE1324" s="264"/>
      <c r="CZF1324" s="264"/>
      <c r="CZG1324" s="264"/>
      <c r="CZH1324" s="264"/>
      <c r="CZI1324" s="264"/>
      <c r="CZJ1324" s="264"/>
      <c r="CZK1324" s="264"/>
      <c r="CZL1324" s="264"/>
      <c r="CZM1324" s="264"/>
      <c r="CZN1324" s="264"/>
      <c r="CZO1324" s="264"/>
      <c r="CZP1324" s="264"/>
      <c r="CZQ1324" s="264"/>
      <c r="CZR1324" s="264"/>
      <c r="CZS1324" s="264"/>
      <c r="CZT1324" s="264"/>
      <c r="CZU1324" s="264"/>
      <c r="CZV1324" s="264"/>
      <c r="CZW1324" s="264"/>
      <c r="CZX1324" s="264"/>
      <c r="CZY1324" s="264"/>
      <c r="CZZ1324" s="264"/>
      <c r="DAA1324" s="264"/>
      <c r="DAB1324" s="264"/>
      <c r="DAC1324" s="264"/>
      <c r="DAD1324" s="264"/>
      <c r="DAE1324" s="264"/>
      <c r="DAF1324" s="264"/>
      <c r="DAG1324" s="264"/>
      <c r="DAH1324" s="264"/>
      <c r="DAI1324" s="264"/>
      <c r="DAJ1324" s="264"/>
      <c r="DAK1324" s="264"/>
      <c r="DAL1324" s="264"/>
      <c r="DAM1324" s="264"/>
      <c r="DAN1324" s="264"/>
      <c r="DAO1324" s="264"/>
      <c r="DAP1324" s="264"/>
      <c r="DAQ1324" s="264"/>
      <c r="DAR1324" s="264"/>
      <c r="DAS1324" s="264"/>
      <c r="DAT1324" s="264"/>
      <c r="DAU1324" s="264"/>
      <c r="DAV1324" s="264"/>
      <c r="DAW1324" s="264"/>
      <c r="DAX1324" s="264"/>
      <c r="DAY1324" s="264"/>
      <c r="DAZ1324" s="264"/>
      <c r="DBA1324" s="264"/>
      <c r="DBB1324" s="264"/>
      <c r="DBC1324" s="264"/>
      <c r="DBD1324" s="264"/>
      <c r="DBE1324" s="264"/>
      <c r="DBF1324" s="264"/>
      <c r="DBG1324" s="264"/>
      <c r="DBH1324" s="264"/>
      <c r="DBI1324" s="264"/>
      <c r="DBJ1324" s="264"/>
      <c r="DBK1324" s="264"/>
      <c r="DBL1324" s="264"/>
      <c r="DBM1324" s="264"/>
      <c r="DBN1324" s="264"/>
      <c r="DBO1324" s="264"/>
      <c r="DBP1324" s="264"/>
      <c r="DBQ1324" s="264"/>
      <c r="DBR1324" s="264"/>
      <c r="DBS1324" s="264"/>
      <c r="DBT1324" s="264"/>
      <c r="DBU1324" s="264"/>
      <c r="DBV1324" s="264"/>
      <c r="DBW1324" s="264"/>
      <c r="DBX1324" s="264"/>
      <c r="DBY1324" s="264"/>
      <c r="DBZ1324" s="264"/>
      <c r="DCA1324" s="264"/>
      <c r="DCB1324" s="264"/>
      <c r="DCC1324" s="264"/>
      <c r="DCD1324" s="264"/>
      <c r="DCE1324" s="264"/>
      <c r="DCF1324" s="264"/>
      <c r="DCG1324" s="264"/>
      <c r="DCH1324" s="264"/>
      <c r="DCI1324" s="264"/>
      <c r="DCJ1324" s="264"/>
      <c r="DCK1324" s="264"/>
      <c r="DCL1324" s="264"/>
      <c r="DCM1324" s="264"/>
      <c r="DCN1324" s="264"/>
      <c r="DCO1324" s="264"/>
      <c r="DCP1324" s="264"/>
      <c r="DCQ1324" s="264"/>
      <c r="DCR1324" s="264"/>
      <c r="DCS1324" s="264"/>
      <c r="DCT1324" s="264"/>
      <c r="DCU1324" s="264"/>
      <c r="DCV1324" s="264"/>
      <c r="DCW1324" s="264"/>
      <c r="DCX1324" s="264"/>
      <c r="DCY1324" s="264"/>
      <c r="DCZ1324" s="264"/>
      <c r="DDA1324" s="264"/>
      <c r="DDB1324" s="264"/>
      <c r="DDC1324" s="264"/>
      <c r="DDD1324" s="264"/>
      <c r="DDE1324" s="264"/>
      <c r="DDF1324" s="264"/>
      <c r="DDG1324" s="264"/>
      <c r="DDH1324" s="264"/>
      <c r="DDI1324" s="264"/>
      <c r="DDJ1324" s="264"/>
      <c r="DDK1324" s="264"/>
      <c r="DDL1324" s="264"/>
      <c r="DDM1324" s="264"/>
      <c r="DDN1324" s="264"/>
      <c r="DDO1324" s="264"/>
      <c r="DDP1324" s="264"/>
      <c r="DDQ1324" s="264"/>
      <c r="DDR1324" s="264"/>
      <c r="DDS1324" s="264"/>
      <c r="DDT1324" s="264"/>
      <c r="DDU1324" s="264"/>
      <c r="DDV1324" s="264"/>
      <c r="DDW1324" s="264"/>
      <c r="DDX1324" s="264"/>
      <c r="DDY1324" s="264"/>
      <c r="DDZ1324" s="264"/>
      <c r="DEA1324" s="264"/>
      <c r="DEB1324" s="264"/>
      <c r="DEC1324" s="264"/>
      <c r="DED1324" s="264"/>
      <c r="DEE1324" s="264"/>
      <c r="DEF1324" s="264"/>
      <c r="DEG1324" s="264"/>
      <c r="DEH1324" s="264"/>
      <c r="DEI1324" s="264"/>
      <c r="DEJ1324" s="264"/>
      <c r="DEK1324" s="264"/>
      <c r="DEL1324" s="264"/>
      <c r="DEM1324" s="264"/>
      <c r="DEN1324" s="264"/>
      <c r="DEO1324" s="264"/>
      <c r="DEP1324" s="264"/>
      <c r="DEQ1324" s="264"/>
      <c r="DER1324" s="264"/>
      <c r="DES1324" s="264"/>
      <c r="DET1324" s="264"/>
      <c r="DEU1324" s="264"/>
      <c r="DEV1324" s="264"/>
      <c r="DEW1324" s="264"/>
      <c r="DEX1324" s="264"/>
      <c r="DEY1324" s="264"/>
      <c r="DEZ1324" s="264"/>
      <c r="DFA1324" s="264"/>
      <c r="DFB1324" s="264"/>
      <c r="DFC1324" s="264"/>
      <c r="DFD1324" s="264"/>
      <c r="DFE1324" s="264"/>
      <c r="DFF1324" s="264"/>
      <c r="DFG1324" s="264"/>
      <c r="DFH1324" s="264"/>
      <c r="DFI1324" s="264"/>
      <c r="DFJ1324" s="264"/>
      <c r="DFK1324" s="264"/>
      <c r="DFL1324" s="264"/>
      <c r="DFM1324" s="264"/>
      <c r="DFN1324" s="264"/>
      <c r="DFO1324" s="264"/>
      <c r="DFP1324" s="264"/>
      <c r="DFQ1324" s="264"/>
      <c r="DFR1324" s="264"/>
      <c r="DFS1324" s="264"/>
      <c r="DFT1324" s="264"/>
      <c r="DFU1324" s="264"/>
      <c r="DFV1324" s="264"/>
      <c r="DFW1324" s="264"/>
      <c r="DFX1324" s="264"/>
      <c r="DFY1324" s="264"/>
      <c r="DFZ1324" s="264"/>
      <c r="DGA1324" s="264"/>
      <c r="DGB1324" s="264"/>
      <c r="DGC1324" s="264"/>
      <c r="DGD1324" s="264"/>
      <c r="DGE1324" s="264"/>
      <c r="DGF1324" s="264"/>
      <c r="DGG1324" s="264"/>
      <c r="DGH1324" s="264"/>
      <c r="DGI1324" s="264"/>
      <c r="DGJ1324" s="264"/>
      <c r="DGK1324" s="264"/>
      <c r="DGL1324" s="264"/>
      <c r="DGM1324" s="264"/>
      <c r="DGN1324" s="264"/>
      <c r="DGO1324" s="264"/>
      <c r="DGP1324" s="264"/>
      <c r="DGQ1324" s="264"/>
      <c r="DGR1324" s="264"/>
      <c r="DGS1324" s="264"/>
      <c r="DGT1324" s="264"/>
      <c r="DGU1324" s="264"/>
      <c r="DGV1324" s="264"/>
      <c r="DGW1324" s="264"/>
      <c r="DGX1324" s="264"/>
      <c r="DGY1324" s="264"/>
      <c r="DGZ1324" s="264"/>
      <c r="DHA1324" s="264"/>
      <c r="DHB1324" s="264"/>
      <c r="DHC1324" s="264"/>
      <c r="DHD1324" s="264"/>
      <c r="DHE1324" s="264"/>
      <c r="DHF1324" s="264"/>
      <c r="DHG1324" s="264"/>
      <c r="DHH1324" s="264"/>
      <c r="DHI1324" s="264"/>
      <c r="DHJ1324" s="264"/>
      <c r="DHK1324" s="264"/>
      <c r="DHL1324" s="264"/>
      <c r="DHM1324" s="264"/>
      <c r="DHN1324" s="264"/>
      <c r="DHO1324" s="264"/>
      <c r="DHP1324" s="264"/>
      <c r="DHQ1324" s="264"/>
      <c r="DHR1324" s="264"/>
      <c r="DHS1324" s="264"/>
      <c r="DHT1324" s="264"/>
      <c r="DHU1324" s="264"/>
      <c r="DHV1324" s="264"/>
      <c r="DHW1324" s="264"/>
      <c r="DHX1324" s="264"/>
      <c r="DHY1324" s="264"/>
      <c r="DHZ1324" s="264"/>
      <c r="DIA1324" s="264"/>
      <c r="DIB1324" s="264"/>
      <c r="DIC1324" s="264"/>
      <c r="DID1324" s="264"/>
      <c r="DIE1324" s="264"/>
      <c r="DIF1324" s="264"/>
      <c r="DIG1324" s="264"/>
      <c r="DIH1324" s="264"/>
      <c r="DII1324" s="264"/>
      <c r="DIJ1324" s="264"/>
      <c r="DIK1324" s="264"/>
      <c r="DIL1324" s="264"/>
      <c r="DIM1324" s="264"/>
      <c r="DIN1324" s="264"/>
      <c r="DIO1324" s="264"/>
      <c r="DIP1324" s="264"/>
      <c r="DIQ1324" s="264"/>
      <c r="DIR1324" s="264"/>
      <c r="DIS1324" s="264"/>
      <c r="DIT1324" s="264"/>
      <c r="DIU1324" s="264"/>
      <c r="DIV1324" s="264"/>
      <c r="DIW1324" s="264"/>
      <c r="DIX1324" s="264"/>
      <c r="DIY1324" s="264"/>
      <c r="DIZ1324" s="264"/>
      <c r="DJA1324" s="264"/>
      <c r="DJB1324" s="264"/>
      <c r="DJC1324" s="264"/>
      <c r="DJD1324" s="264"/>
      <c r="DJE1324" s="264"/>
      <c r="DJF1324" s="264"/>
      <c r="DJG1324" s="264"/>
      <c r="DJH1324" s="264"/>
      <c r="DJI1324" s="264"/>
      <c r="DJJ1324" s="264"/>
      <c r="DJK1324" s="264"/>
      <c r="DJL1324" s="264"/>
      <c r="DJM1324" s="264"/>
      <c r="DJN1324" s="264"/>
      <c r="DJO1324" s="264"/>
      <c r="DJP1324" s="264"/>
      <c r="DJQ1324" s="264"/>
      <c r="DJR1324" s="264"/>
      <c r="DJS1324" s="264"/>
      <c r="DJT1324" s="264"/>
      <c r="DJU1324" s="264"/>
      <c r="DJV1324" s="264"/>
      <c r="DJW1324" s="264"/>
      <c r="DJX1324" s="264"/>
      <c r="DJY1324" s="264"/>
      <c r="DJZ1324" s="264"/>
      <c r="DKA1324" s="264"/>
      <c r="DKB1324" s="264"/>
      <c r="DKC1324" s="264"/>
      <c r="DKD1324" s="264"/>
      <c r="DKE1324" s="264"/>
      <c r="DKF1324" s="264"/>
      <c r="DKG1324" s="264"/>
      <c r="DKH1324" s="264"/>
      <c r="DKI1324" s="264"/>
      <c r="DKJ1324" s="264"/>
      <c r="DKK1324" s="264"/>
      <c r="DKL1324" s="264"/>
      <c r="DKM1324" s="264"/>
      <c r="DKN1324" s="264"/>
      <c r="DKO1324" s="264"/>
      <c r="DKP1324" s="264"/>
      <c r="DKQ1324" s="264"/>
      <c r="DKR1324" s="264"/>
      <c r="DKS1324" s="264"/>
      <c r="DKT1324" s="264"/>
      <c r="DKU1324" s="264"/>
      <c r="DKV1324" s="264"/>
      <c r="DKW1324" s="264"/>
      <c r="DKX1324" s="264"/>
      <c r="DKY1324" s="264"/>
      <c r="DKZ1324" s="264"/>
      <c r="DLA1324" s="264"/>
      <c r="DLB1324" s="264"/>
      <c r="DLC1324" s="264"/>
      <c r="DLD1324" s="264"/>
      <c r="DLE1324" s="264"/>
      <c r="DLF1324" s="264"/>
      <c r="DLG1324" s="264"/>
      <c r="DLH1324" s="264"/>
      <c r="DLI1324" s="264"/>
      <c r="DLJ1324" s="264"/>
      <c r="DLK1324" s="264"/>
      <c r="DLL1324" s="264"/>
      <c r="DLM1324" s="264"/>
      <c r="DLN1324" s="264"/>
      <c r="DLO1324" s="264"/>
      <c r="DLP1324" s="264"/>
      <c r="DLQ1324" s="264"/>
      <c r="DLR1324" s="264"/>
      <c r="DLS1324" s="264"/>
      <c r="DLT1324" s="264"/>
      <c r="DLU1324" s="264"/>
      <c r="DLV1324" s="264"/>
      <c r="DLW1324" s="264"/>
      <c r="DLX1324" s="264"/>
      <c r="DLY1324" s="264"/>
      <c r="DLZ1324" s="264"/>
      <c r="DMA1324" s="264"/>
      <c r="DMB1324" s="264"/>
      <c r="DMC1324" s="264"/>
      <c r="DMD1324" s="264"/>
      <c r="DME1324" s="264"/>
      <c r="DMF1324" s="264"/>
      <c r="DMG1324" s="264"/>
      <c r="DMH1324" s="264"/>
      <c r="DMI1324" s="264"/>
      <c r="DMJ1324" s="264"/>
      <c r="DMK1324" s="264"/>
      <c r="DML1324" s="264"/>
      <c r="DMM1324" s="264"/>
      <c r="DMN1324" s="264"/>
      <c r="DMO1324" s="264"/>
      <c r="DMP1324" s="264"/>
      <c r="DMQ1324" s="264"/>
      <c r="DMR1324" s="264"/>
      <c r="DMS1324" s="264"/>
      <c r="DMT1324" s="264"/>
      <c r="DMU1324" s="264"/>
      <c r="DMV1324" s="264"/>
      <c r="DMW1324" s="264"/>
      <c r="DMX1324" s="264"/>
      <c r="DMY1324" s="264"/>
      <c r="DMZ1324" s="264"/>
      <c r="DNA1324" s="264"/>
      <c r="DNB1324" s="264"/>
      <c r="DNC1324" s="264"/>
      <c r="DND1324" s="264"/>
      <c r="DNE1324" s="264"/>
      <c r="DNF1324" s="264"/>
      <c r="DNG1324" s="264"/>
      <c r="DNH1324" s="264"/>
      <c r="DNI1324" s="264"/>
      <c r="DNJ1324" s="264"/>
      <c r="DNK1324" s="264"/>
      <c r="DNL1324" s="264"/>
      <c r="DNM1324" s="264"/>
      <c r="DNN1324" s="264"/>
      <c r="DNO1324" s="264"/>
      <c r="DNP1324" s="264"/>
      <c r="DNQ1324" s="264"/>
      <c r="DNR1324" s="264"/>
      <c r="DNS1324" s="264"/>
      <c r="DNT1324" s="264"/>
      <c r="DNU1324" s="264"/>
      <c r="DNV1324" s="264"/>
      <c r="DNW1324" s="264"/>
      <c r="DNX1324" s="264"/>
      <c r="DNY1324" s="264"/>
      <c r="DNZ1324" s="264"/>
      <c r="DOA1324" s="264"/>
      <c r="DOB1324" s="264"/>
      <c r="DOC1324" s="264"/>
      <c r="DOD1324" s="264"/>
      <c r="DOE1324" s="264"/>
      <c r="DOF1324" s="264"/>
      <c r="DOG1324" s="264"/>
      <c r="DOH1324" s="264"/>
      <c r="DOI1324" s="264"/>
      <c r="DOJ1324" s="264"/>
      <c r="DOK1324" s="264"/>
      <c r="DOL1324" s="264"/>
      <c r="DOM1324" s="264"/>
      <c r="DON1324" s="264"/>
      <c r="DOO1324" s="264"/>
      <c r="DOP1324" s="264"/>
      <c r="DOQ1324" s="264"/>
      <c r="DOR1324" s="264"/>
      <c r="DOS1324" s="264"/>
      <c r="DOT1324" s="264"/>
      <c r="DOU1324" s="264"/>
      <c r="DOV1324" s="264"/>
      <c r="DOW1324" s="264"/>
      <c r="DOX1324" s="264"/>
      <c r="DOY1324" s="264"/>
      <c r="DOZ1324" s="264"/>
      <c r="DPA1324" s="264"/>
      <c r="DPB1324" s="264"/>
      <c r="DPC1324" s="264"/>
      <c r="DPD1324" s="264"/>
      <c r="DPE1324" s="264"/>
      <c r="DPF1324" s="264"/>
      <c r="DPG1324" s="264"/>
      <c r="DPH1324" s="264"/>
      <c r="DPI1324" s="264"/>
      <c r="DPJ1324" s="264"/>
      <c r="DPK1324" s="264"/>
      <c r="DPL1324" s="264"/>
      <c r="DPM1324" s="264"/>
      <c r="DPN1324" s="264"/>
      <c r="DPO1324" s="264"/>
      <c r="DPP1324" s="264"/>
      <c r="DPQ1324" s="264"/>
      <c r="DPR1324" s="264"/>
      <c r="DPS1324" s="264"/>
      <c r="DPT1324" s="264"/>
      <c r="DPU1324" s="264"/>
      <c r="DPV1324" s="264"/>
      <c r="DPW1324" s="264"/>
      <c r="DPX1324" s="264"/>
      <c r="DPY1324" s="264"/>
      <c r="DPZ1324" s="264"/>
      <c r="DQA1324" s="264"/>
      <c r="DQB1324" s="264"/>
      <c r="DQC1324" s="264"/>
      <c r="DQD1324" s="264"/>
      <c r="DQE1324" s="264"/>
      <c r="DQF1324" s="264"/>
      <c r="DQG1324" s="264"/>
      <c r="DQH1324" s="264"/>
      <c r="DQI1324" s="264"/>
      <c r="DQJ1324" s="264"/>
      <c r="DQK1324" s="264"/>
      <c r="DQL1324" s="264"/>
      <c r="DQM1324" s="264"/>
      <c r="DQN1324" s="264"/>
      <c r="DQO1324" s="264"/>
      <c r="DQP1324" s="264"/>
      <c r="DQQ1324" s="264"/>
      <c r="DQR1324" s="264"/>
      <c r="DQS1324" s="264"/>
      <c r="DQT1324" s="264"/>
      <c r="DQU1324" s="264"/>
      <c r="DQV1324" s="264"/>
      <c r="DQW1324" s="264"/>
      <c r="DQX1324" s="264"/>
      <c r="DQY1324" s="264"/>
      <c r="DQZ1324" s="264"/>
      <c r="DRA1324" s="264"/>
      <c r="DRB1324" s="264"/>
      <c r="DRC1324" s="264"/>
      <c r="DRD1324" s="264"/>
      <c r="DRE1324" s="264"/>
      <c r="DRF1324" s="264"/>
      <c r="DRG1324" s="264"/>
      <c r="DRH1324" s="264"/>
      <c r="DRI1324" s="264"/>
      <c r="DRJ1324" s="264"/>
      <c r="DRK1324" s="264"/>
      <c r="DRL1324" s="264"/>
      <c r="DRM1324" s="264"/>
      <c r="DRN1324" s="264"/>
      <c r="DRO1324" s="264"/>
      <c r="DRP1324" s="264"/>
      <c r="DRQ1324" s="264"/>
      <c r="DRR1324" s="264"/>
      <c r="DRS1324" s="264"/>
      <c r="DRT1324" s="264"/>
      <c r="DRU1324" s="264"/>
      <c r="DRV1324" s="264"/>
      <c r="DRW1324" s="264"/>
      <c r="DRX1324" s="264"/>
      <c r="DRY1324" s="264"/>
      <c r="DRZ1324" s="264"/>
      <c r="DSA1324" s="264"/>
      <c r="DSB1324" s="264"/>
      <c r="DSC1324" s="264"/>
      <c r="DSD1324" s="264"/>
      <c r="DSE1324" s="264"/>
      <c r="DSF1324" s="264"/>
      <c r="DSG1324" s="264"/>
      <c r="DSH1324" s="264"/>
      <c r="DSI1324" s="264"/>
      <c r="DSJ1324" s="264"/>
      <c r="DSK1324" s="264"/>
      <c r="DSL1324" s="264"/>
      <c r="DSM1324" s="264"/>
      <c r="DSN1324" s="264"/>
      <c r="DSO1324" s="264"/>
      <c r="DSP1324" s="264"/>
      <c r="DSQ1324" s="264"/>
      <c r="DSR1324" s="264"/>
      <c r="DSS1324" s="264"/>
      <c r="DST1324" s="264"/>
      <c r="DSU1324" s="264"/>
      <c r="DSV1324" s="264"/>
      <c r="DSW1324" s="264"/>
      <c r="DSX1324" s="264"/>
      <c r="DSY1324" s="264"/>
      <c r="DSZ1324" s="264"/>
      <c r="DTA1324" s="264"/>
      <c r="DTB1324" s="264"/>
      <c r="DTC1324" s="264"/>
      <c r="DTD1324" s="264"/>
      <c r="DTE1324" s="264"/>
      <c r="DTF1324" s="264"/>
      <c r="DTG1324" s="264"/>
      <c r="DTH1324" s="264"/>
      <c r="DTI1324" s="264"/>
      <c r="DTJ1324" s="264"/>
      <c r="DTK1324" s="264"/>
      <c r="DTL1324" s="264"/>
      <c r="DTM1324" s="264"/>
      <c r="DTN1324" s="264"/>
      <c r="DTO1324" s="264"/>
      <c r="DTP1324" s="264"/>
      <c r="DTQ1324" s="264"/>
      <c r="DTR1324" s="264"/>
      <c r="DTS1324" s="264"/>
      <c r="DTT1324" s="264"/>
      <c r="DTU1324" s="264"/>
      <c r="DTV1324" s="264"/>
      <c r="DTW1324" s="264"/>
      <c r="DTX1324" s="264"/>
      <c r="DTY1324" s="264"/>
      <c r="DTZ1324" s="264"/>
      <c r="DUA1324" s="264"/>
      <c r="DUB1324" s="264"/>
      <c r="DUC1324" s="264"/>
      <c r="DUD1324" s="264"/>
      <c r="DUE1324" s="264"/>
      <c r="DUF1324" s="264"/>
      <c r="DUG1324" s="264"/>
      <c r="DUH1324" s="264"/>
      <c r="DUI1324" s="264"/>
      <c r="DUJ1324" s="264"/>
      <c r="DUK1324" s="264"/>
      <c r="DUL1324" s="264"/>
      <c r="DUM1324" s="264"/>
      <c r="DUN1324" s="264"/>
      <c r="DUO1324" s="264"/>
      <c r="DUP1324" s="264"/>
      <c r="DUQ1324" s="264"/>
      <c r="DUR1324" s="264"/>
      <c r="DUS1324" s="264"/>
      <c r="DUT1324" s="264"/>
      <c r="DUU1324" s="264"/>
      <c r="DUV1324" s="264"/>
      <c r="DUW1324" s="264"/>
      <c r="DUX1324" s="264"/>
      <c r="DUY1324" s="264"/>
      <c r="DUZ1324" s="264"/>
      <c r="DVA1324" s="264"/>
      <c r="DVB1324" s="264"/>
      <c r="DVC1324" s="264"/>
      <c r="DVD1324" s="264"/>
      <c r="DVE1324" s="264"/>
      <c r="DVF1324" s="264"/>
      <c r="DVG1324" s="264"/>
      <c r="DVH1324" s="264"/>
      <c r="DVI1324" s="264"/>
      <c r="DVJ1324" s="264"/>
      <c r="DVK1324" s="264"/>
      <c r="DVL1324" s="264"/>
      <c r="DVM1324" s="264"/>
      <c r="DVN1324" s="264"/>
      <c r="DVO1324" s="264"/>
      <c r="DVP1324" s="264"/>
      <c r="DVQ1324" s="264"/>
      <c r="DVR1324" s="264"/>
      <c r="DVS1324" s="264"/>
      <c r="DVT1324" s="264"/>
      <c r="DVU1324" s="264"/>
      <c r="DVV1324" s="264"/>
      <c r="DVW1324" s="264"/>
      <c r="DVX1324" s="264"/>
      <c r="DVY1324" s="264"/>
      <c r="DVZ1324" s="264"/>
      <c r="DWA1324" s="264"/>
      <c r="DWB1324" s="264"/>
      <c r="DWC1324" s="264"/>
      <c r="DWD1324" s="264"/>
      <c r="DWE1324" s="264"/>
      <c r="DWF1324" s="264"/>
      <c r="DWG1324" s="264"/>
      <c r="DWH1324" s="264"/>
      <c r="DWI1324" s="264"/>
      <c r="DWJ1324" s="264"/>
      <c r="DWK1324" s="264"/>
      <c r="DWL1324" s="264"/>
      <c r="DWM1324" s="264"/>
      <c r="DWN1324" s="264"/>
      <c r="DWO1324" s="264"/>
      <c r="DWP1324" s="264"/>
      <c r="DWQ1324" s="264"/>
      <c r="DWR1324" s="264"/>
      <c r="DWS1324" s="264"/>
      <c r="DWT1324" s="264"/>
      <c r="DWU1324" s="264"/>
      <c r="DWV1324" s="264"/>
      <c r="DWW1324" s="264"/>
      <c r="DWX1324" s="264"/>
      <c r="DWY1324" s="264"/>
      <c r="DWZ1324" s="264"/>
      <c r="DXA1324" s="264"/>
      <c r="DXB1324" s="264"/>
      <c r="DXC1324" s="264"/>
      <c r="DXD1324" s="264"/>
      <c r="DXE1324" s="264"/>
      <c r="DXF1324" s="264"/>
      <c r="DXG1324" s="264"/>
      <c r="DXH1324" s="264"/>
      <c r="DXI1324" s="264"/>
      <c r="DXJ1324" s="264"/>
      <c r="DXK1324" s="264"/>
      <c r="DXL1324" s="264"/>
      <c r="DXM1324" s="264"/>
      <c r="DXN1324" s="264"/>
      <c r="DXO1324" s="264"/>
      <c r="DXP1324" s="264"/>
      <c r="DXQ1324" s="264"/>
      <c r="DXR1324" s="264"/>
      <c r="DXS1324" s="264"/>
      <c r="DXT1324" s="264"/>
      <c r="DXU1324" s="264"/>
      <c r="DXV1324" s="264"/>
      <c r="DXW1324" s="264"/>
      <c r="DXX1324" s="264"/>
      <c r="DXY1324" s="264"/>
      <c r="DXZ1324" s="264"/>
      <c r="DYA1324" s="264"/>
      <c r="DYB1324" s="264"/>
      <c r="DYC1324" s="264"/>
      <c r="DYD1324" s="264"/>
      <c r="DYE1324" s="264"/>
      <c r="DYF1324" s="264"/>
      <c r="DYG1324" s="264"/>
      <c r="DYH1324" s="264"/>
      <c r="DYI1324" s="264"/>
      <c r="DYJ1324" s="264"/>
      <c r="DYK1324" s="264"/>
      <c r="DYL1324" s="264"/>
      <c r="DYM1324" s="264"/>
      <c r="DYN1324" s="264"/>
      <c r="DYO1324" s="264"/>
      <c r="DYP1324" s="264"/>
      <c r="DYQ1324" s="264"/>
      <c r="DYR1324" s="264"/>
      <c r="DYS1324" s="264"/>
      <c r="DYT1324" s="264"/>
      <c r="DYU1324" s="264"/>
      <c r="DYV1324" s="264"/>
      <c r="DYW1324" s="264"/>
      <c r="DYX1324" s="264"/>
      <c r="DYY1324" s="264"/>
      <c r="DYZ1324" s="264"/>
      <c r="DZA1324" s="264"/>
      <c r="DZB1324" s="264"/>
      <c r="DZC1324" s="264"/>
      <c r="DZD1324" s="264"/>
      <c r="DZE1324" s="264"/>
      <c r="DZF1324" s="264"/>
      <c r="DZG1324" s="264"/>
      <c r="DZH1324" s="264"/>
      <c r="DZI1324" s="264"/>
      <c r="DZJ1324" s="264"/>
      <c r="DZK1324" s="264"/>
      <c r="DZL1324" s="264"/>
      <c r="DZM1324" s="264"/>
      <c r="DZN1324" s="264"/>
      <c r="DZO1324" s="264"/>
      <c r="DZP1324" s="264"/>
      <c r="DZQ1324" s="264"/>
      <c r="DZR1324" s="264"/>
      <c r="DZS1324" s="264"/>
      <c r="DZT1324" s="264"/>
      <c r="DZU1324" s="264"/>
      <c r="DZV1324" s="264"/>
      <c r="DZW1324" s="264"/>
      <c r="DZX1324" s="264"/>
      <c r="DZY1324" s="264"/>
      <c r="DZZ1324" s="264"/>
      <c r="EAA1324" s="264"/>
      <c r="EAB1324" s="264"/>
      <c r="EAC1324" s="264"/>
      <c r="EAD1324" s="264"/>
      <c r="EAE1324" s="264"/>
      <c r="EAF1324" s="264"/>
      <c r="EAG1324" s="264"/>
      <c r="EAH1324" s="264"/>
      <c r="EAI1324" s="264"/>
      <c r="EAJ1324" s="264"/>
      <c r="EAK1324" s="264"/>
      <c r="EAL1324" s="264"/>
      <c r="EAM1324" s="264"/>
      <c r="EAN1324" s="264"/>
      <c r="EAO1324" s="264"/>
      <c r="EAP1324" s="264"/>
      <c r="EAQ1324" s="264"/>
      <c r="EAR1324" s="264"/>
      <c r="EAS1324" s="264"/>
      <c r="EAT1324" s="264"/>
      <c r="EAU1324" s="264"/>
      <c r="EAV1324" s="264"/>
      <c r="EAW1324" s="264"/>
      <c r="EAX1324" s="264"/>
      <c r="EAY1324" s="264"/>
      <c r="EAZ1324" s="264"/>
      <c r="EBA1324" s="264"/>
      <c r="EBB1324" s="264"/>
      <c r="EBC1324" s="264"/>
      <c r="EBD1324" s="264"/>
      <c r="EBE1324" s="264"/>
      <c r="EBF1324" s="264"/>
      <c r="EBG1324" s="264"/>
      <c r="EBH1324" s="264"/>
      <c r="EBI1324" s="264"/>
      <c r="EBJ1324" s="264"/>
      <c r="EBK1324" s="264"/>
      <c r="EBL1324" s="264"/>
      <c r="EBM1324" s="264"/>
      <c r="EBN1324" s="264"/>
      <c r="EBO1324" s="264"/>
      <c r="EBP1324" s="264"/>
      <c r="EBQ1324" s="264"/>
      <c r="EBR1324" s="264"/>
      <c r="EBS1324" s="264"/>
      <c r="EBT1324" s="264"/>
      <c r="EBU1324" s="264"/>
      <c r="EBV1324" s="264"/>
      <c r="EBW1324" s="264"/>
      <c r="EBX1324" s="264"/>
      <c r="EBY1324" s="264"/>
      <c r="EBZ1324" s="264"/>
      <c r="ECA1324" s="264"/>
      <c r="ECB1324" s="264"/>
      <c r="ECC1324" s="264"/>
      <c r="ECD1324" s="264"/>
      <c r="ECE1324" s="264"/>
      <c r="ECF1324" s="264"/>
      <c r="ECG1324" s="264"/>
      <c r="ECH1324" s="264"/>
      <c r="ECI1324" s="264"/>
      <c r="ECJ1324" s="264"/>
      <c r="ECK1324" s="264"/>
      <c r="ECL1324" s="264"/>
      <c r="ECM1324" s="264"/>
      <c r="ECN1324" s="264"/>
      <c r="ECO1324" s="264"/>
      <c r="ECP1324" s="264"/>
      <c r="ECQ1324" s="264"/>
      <c r="ECR1324" s="264"/>
      <c r="ECS1324" s="264"/>
      <c r="ECT1324" s="264"/>
      <c r="ECU1324" s="264"/>
      <c r="ECV1324" s="264"/>
      <c r="ECW1324" s="264"/>
      <c r="ECX1324" s="264"/>
      <c r="ECY1324" s="264"/>
      <c r="ECZ1324" s="264"/>
      <c r="EDA1324" s="264"/>
      <c r="EDB1324" s="264"/>
      <c r="EDC1324" s="264"/>
      <c r="EDD1324" s="264"/>
      <c r="EDE1324" s="264"/>
      <c r="EDF1324" s="264"/>
      <c r="EDG1324" s="264"/>
      <c r="EDH1324" s="264"/>
      <c r="EDI1324" s="264"/>
      <c r="EDJ1324" s="264"/>
      <c r="EDK1324" s="264"/>
      <c r="EDL1324" s="264"/>
      <c r="EDM1324" s="264"/>
      <c r="EDN1324" s="264"/>
      <c r="EDO1324" s="264"/>
      <c r="EDP1324" s="264"/>
      <c r="EDQ1324" s="264"/>
      <c r="EDR1324" s="264"/>
      <c r="EDS1324" s="264"/>
      <c r="EDT1324" s="264"/>
      <c r="EDU1324" s="264"/>
      <c r="EDV1324" s="264"/>
      <c r="EDW1324" s="264"/>
      <c r="EDX1324" s="264"/>
      <c r="EDY1324" s="264"/>
      <c r="EDZ1324" s="264"/>
      <c r="EEA1324" s="264"/>
      <c r="EEB1324" s="264"/>
      <c r="EEC1324" s="264"/>
      <c r="EED1324" s="264"/>
      <c r="EEE1324" s="264"/>
      <c r="EEF1324" s="264"/>
      <c r="EEG1324" s="264"/>
      <c r="EEH1324" s="264"/>
      <c r="EEI1324" s="264"/>
      <c r="EEJ1324" s="264"/>
      <c r="EEK1324" s="264"/>
      <c r="EEL1324" s="264"/>
      <c r="EEM1324" s="264"/>
      <c r="EEN1324" s="264"/>
      <c r="EEO1324" s="264"/>
      <c r="EEP1324" s="264"/>
      <c r="EEQ1324" s="264"/>
      <c r="EER1324" s="264"/>
      <c r="EES1324" s="264"/>
      <c r="EET1324" s="264"/>
      <c r="EEU1324" s="264"/>
      <c r="EEV1324" s="264"/>
      <c r="EEW1324" s="264"/>
      <c r="EEX1324" s="264"/>
      <c r="EEY1324" s="264"/>
      <c r="EEZ1324" s="264"/>
      <c r="EFA1324" s="264"/>
      <c r="EFB1324" s="264"/>
      <c r="EFC1324" s="264"/>
      <c r="EFD1324" s="264"/>
      <c r="EFE1324" s="264"/>
      <c r="EFF1324" s="264"/>
      <c r="EFG1324" s="264"/>
      <c r="EFH1324" s="264"/>
      <c r="EFI1324" s="264"/>
      <c r="EFJ1324" s="264"/>
      <c r="EFK1324" s="264"/>
      <c r="EFL1324" s="264"/>
      <c r="EFM1324" s="264"/>
      <c r="EFN1324" s="264"/>
      <c r="EFO1324" s="264"/>
      <c r="EFP1324" s="264"/>
      <c r="EFQ1324" s="264"/>
      <c r="EFR1324" s="264"/>
      <c r="EFS1324" s="264"/>
      <c r="EFT1324" s="264"/>
      <c r="EFU1324" s="264"/>
      <c r="EFV1324" s="264"/>
      <c r="EFW1324" s="264"/>
      <c r="EFX1324" s="264"/>
      <c r="EFY1324" s="264"/>
      <c r="EFZ1324" s="264"/>
      <c r="EGA1324" s="264"/>
      <c r="EGB1324" s="264"/>
      <c r="EGC1324" s="264"/>
      <c r="EGD1324" s="264"/>
      <c r="EGE1324" s="264"/>
      <c r="EGF1324" s="264"/>
      <c r="EGG1324" s="264"/>
      <c r="EGH1324" s="264"/>
      <c r="EGI1324" s="264"/>
      <c r="EGJ1324" s="264"/>
      <c r="EGK1324" s="264"/>
      <c r="EGL1324" s="264"/>
      <c r="EGM1324" s="264"/>
      <c r="EGN1324" s="264"/>
      <c r="EGO1324" s="264"/>
      <c r="EGP1324" s="264"/>
      <c r="EGQ1324" s="264"/>
      <c r="EGR1324" s="264"/>
      <c r="EGS1324" s="264"/>
      <c r="EGT1324" s="264"/>
      <c r="EGU1324" s="264"/>
      <c r="EGV1324" s="264"/>
      <c r="EGW1324" s="264"/>
      <c r="EGX1324" s="264"/>
      <c r="EGY1324" s="264"/>
      <c r="EGZ1324" s="264"/>
      <c r="EHA1324" s="264"/>
      <c r="EHB1324" s="264"/>
      <c r="EHC1324" s="264"/>
      <c r="EHD1324" s="264"/>
      <c r="EHE1324" s="264"/>
      <c r="EHF1324" s="264"/>
      <c r="EHG1324" s="264"/>
      <c r="EHH1324" s="264"/>
      <c r="EHI1324" s="264"/>
      <c r="EHJ1324" s="264"/>
      <c r="EHK1324" s="264"/>
      <c r="EHL1324" s="264"/>
      <c r="EHM1324" s="264"/>
      <c r="EHN1324" s="264"/>
      <c r="EHO1324" s="264"/>
      <c r="EHP1324" s="264"/>
      <c r="EHQ1324" s="264"/>
      <c r="EHR1324" s="264"/>
      <c r="EHS1324" s="264"/>
      <c r="EHT1324" s="264"/>
      <c r="EHU1324" s="264"/>
      <c r="EHV1324" s="264"/>
      <c r="EHW1324" s="264"/>
      <c r="EHX1324" s="264"/>
      <c r="EHY1324" s="264"/>
      <c r="EHZ1324" s="264"/>
      <c r="EIA1324" s="264"/>
      <c r="EIB1324" s="264"/>
      <c r="EIC1324" s="264"/>
      <c r="EID1324" s="264"/>
      <c r="EIE1324" s="264"/>
      <c r="EIF1324" s="264"/>
      <c r="EIG1324" s="264"/>
      <c r="EIH1324" s="264"/>
      <c r="EII1324" s="264"/>
      <c r="EIJ1324" s="264"/>
      <c r="EIK1324" s="264"/>
      <c r="EIL1324" s="264"/>
      <c r="EIM1324" s="264"/>
      <c r="EIN1324" s="264"/>
      <c r="EIO1324" s="264"/>
      <c r="EIP1324" s="264"/>
      <c r="EIQ1324" s="264"/>
      <c r="EIR1324" s="264"/>
      <c r="EIS1324" s="264"/>
      <c r="EIT1324" s="264"/>
      <c r="EIU1324" s="264"/>
      <c r="EIV1324" s="264"/>
      <c r="EIW1324" s="264"/>
      <c r="EIX1324" s="264"/>
      <c r="EIY1324" s="264"/>
      <c r="EIZ1324" s="264"/>
      <c r="EJA1324" s="264"/>
      <c r="EJB1324" s="264"/>
      <c r="EJC1324" s="264"/>
      <c r="EJD1324" s="264"/>
      <c r="EJE1324" s="264"/>
      <c r="EJF1324" s="264"/>
      <c r="EJG1324" s="264"/>
      <c r="EJH1324" s="264"/>
      <c r="EJI1324" s="264"/>
      <c r="EJJ1324" s="264"/>
      <c r="EJK1324" s="264"/>
      <c r="EJL1324" s="264"/>
      <c r="EJM1324" s="264"/>
      <c r="EJN1324" s="264"/>
      <c r="EJO1324" s="264"/>
      <c r="EJP1324" s="264"/>
      <c r="EJQ1324" s="264"/>
      <c r="EJR1324" s="264"/>
      <c r="EJS1324" s="264"/>
      <c r="EJT1324" s="264"/>
      <c r="EJU1324" s="264"/>
      <c r="EJV1324" s="264"/>
      <c r="EJW1324" s="264"/>
      <c r="EJX1324" s="264"/>
      <c r="EJY1324" s="264"/>
      <c r="EJZ1324" s="264"/>
      <c r="EKA1324" s="264"/>
      <c r="EKB1324" s="264"/>
      <c r="EKC1324" s="264"/>
      <c r="EKD1324" s="264"/>
      <c r="EKE1324" s="264"/>
      <c r="EKF1324" s="264"/>
      <c r="EKG1324" s="264"/>
      <c r="EKH1324" s="264"/>
      <c r="EKI1324" s="264"/>
      <c r="EKJ1324" s="264"/>
      <c r="EKK1324" s="264"/>
      <c r="EKL1324" s="264"/>
      <c r="EKM1324" s="264"/>
      <c r="EKN1324" s="264"/>
      <c r="EKO1324" s="264"/>
      <c r="EKP1324" s="264"/>
      <c r="EKQ1324" s="264"/>
      <c r="EKR1324" s="264"/>
      <c r="EKS1324" s="264"/>
      <c r="EKT1324" s="264"/>
      <c r="EKU1324" s="264"/>
      <c r="EKV1324" s="264"/>
      <c r="EKW1324" s="264"/>
      <c r="EKX1324" s="264"/>
      <c r="EKY1324" s="264"/>
      <c r="EKZ1324" s="264"/>
      <c r="ELA1324" s="264"/>
      <c r="ELB1324" s="264"/>
      <c r="ELC1324" s="264"/>
      <c r="ELD1324" s="264"/>
      <c r="ELE1324" s="264"/>
      <c r="ELF1324" s="264"/>
      <c r="ELG1324" s="264"/>
      <c r="ELH1324" s="264"/>
      <c r="ELI1324" s="264"/>
      <c r="ELJ1324" s="264"/>
      <c r="ELK1324" s="264"/>
      <c r="ELL1324" s="264"/>
      <c r="ELM1324" s="264"/>
      <c r="ELN1324" s="264"/>
      <c r="ELO1324" s="264"/>
      <c r="ELP1324" s="264"/>
      <c r="ELQ1324" s="264"/>
      <c r="ELR1324" s="264"/>
      <c r="ELS1324" s="264"/>
      <c r="ELT1324" s="264"/>
      <c r="ELU1324" s="264"/>
      <c r="ELV1324" s="264"/>
      <c r="ELW1324" s="264"/>
      <c r="ELX1324" s="264"/>
      <c r="ELY1324" s="264"/>
      <c r="ELZ1324" s="264"/>
      <c r="EMA1324" s="264"/>
      <c r="EMB1324" s="264"/>
      <c r="EMC1324" s="264"/>
      <c r="EMD1324" s="264"/>
      <c r="EME1324" s="264"/>
      <c r="EMF1324" s="264"/>
      <c r="EMG1324" s="264"/>
      <c r="EMH1324" s="264"/>
      <c r="EMI1324" s="264"/>
      <c r="EMJ1324" s="264"/>
      <c r="EMK1324" s="264"/>
      <c r="EML1324" s="264"/>
      <c r="EMM1324" s="264"/>
      <c r="EMN1324" s="264"/>
      <c r="EMO1324" s="264"/>
      <c r="EMP1324" s="264"/>
      <c r="EMQ1324" s="264"/>
      <c r="EMR1324" s="264"/>
      <c r="EMS1324" s="264"/>
      <c r="EMT1324" s="264"/>
      <c r="EMU1324" s="264"/>
      <c r="EMV1324" s="264"/>
      <c r="EMW1324" s="264"/>
      <c r="EMX1324" s="264"/>
      <c r="EMY1324" s="264"/>
      <c r="EMZ1324" s="264"/>
      <c r="ENA1324" s="264"/>
      <c r="ENB1324" s="264"/>
      <c r="ENC1324" s="264"/>
      <c r="END1324" s="264"/>
      <c r="ENE1324" s="264"/>
      <c r="ENF1324" s="264"/>
      <c r="ENG1324" s="264"/>
      <c r="ENH1324" s="264"/>
      <c r="ENI1324" s="264"/>
      <c r="ENJ1324" s="264"/>
      <c r="ENK1324" s="264"/>
      <c r="ENL1324" s="264"/>
      <c r="ENM1324" s="264"/>
      <c r="ENN1324" s="264"/>
      <c r="ENO1324" s="264"/>
      <c r="ENP1324" s="264"/>
      <c r="ENQ1324" s="264"/>
      <c r="ENR1324" s="264"/>
      <c r="ENS1324" s="264"/>
      <c r="ENT1324" s="264"/>
      <c r="ENU1324" s="264"/>
      <c r="ENV1324" s="264"/>
      <c r="ENW1324" s="264"/>
      <c r="ENX1324" s="264"/>
      <c r="ENY1324" s="264"/>
      <c r="ENZ1324" s="264"/>
      <c r="EOA1324" s="264"/>
      <c r="EOB1324" s="264"/>
      <c r="EOC1324" s="264"/>
      <c r="EOD1324" s="264"/>
      <c r="EOE1324" s="264"/>
      <c r="EOF1324" s="264"/>
      <c r="EOG1324" s="264"/>
      <c r="EOH1324" s="264"/>
      <c r="EOI1324" s="264"/>
      <c r="EOJ1324" s="264"/>
      <c r="EOK1324" s="264"/>
      <c r="EOL1324" s="264"/>
      <c r="EOM1324" s="264"/>
      <c r="EON1324" s="264"/>
      <c r="EOO1324" s="264"/>
      <c r="EOP1324" s="264"/>
      <c r="EOQ1324" s="264"/>
      <c r="EOR1324" s="264"/>
      <c r="EOS1324" s="264"/>
      <c r="EOT1324" s="264"/>
      <c r="EOU1324" s="264"/>
      <c r="EOV1324" s="264"/>
      <c r="EOW1324" s="264"/>
      <c r="EOX1324" s="264"/>
      <c r="EOY1324" s="264"/>
      <c r="EOZ1324" s="264"/>
      <c r="EPA1324" s="264"/>
      <c r="EPB1324" s="264"/>
      <c r="EPC1324" s="264"/>
      <c r="EPD1324" s="264"/>
      <c r="EPE1324" s="264"/>
      <c r="EPF1324" s="264"/>
      <c r="EPG1324" s="264"/>
      <c r="EPH1324" s="264"/>
      <c r="EPI1324" s="264"/>
      <c r="EPJ1324" s="264"/>
      <c r="EPK1324" s="264"/>
      <c r="EPL1324" s="264"/>
      <c r="EPM1324" s="264"/>
      <c r="EPN1324" s="264"/>
      <c r="EPO1324" s="264"/>
      <c r="EPP1324" s="264"/>
      <c r="EPQ1324" s="264"/>
      <c r="EPR1324" s="264"/>
      <c r="EPS1324" s="264"/>
      <c r="EPT1324" s="264"/>
      <c r="EPU1324" s="264"/>
      <c r="EPV1324" s="264"/>
      <c r="EPW1324" s="264"/>
      <c r="EPX1324" s="264"/>
      <c r="EPY1324" s="264"/>
      <c r="EPZ1324" s="264"/>
      <c r="EQA1324" s="264"/>
      <c r="EQB1324" s="264"/>
      <c r="EQC1324" s="264"/>
      <c r="EQD1324" s="264"/>
      <c r="EQE1324" s="264"/>
      <c r="EQF1324" s="264"/>
      <c r="EQG1324" s="264"/>
      <c r="EQH1324" s="264"/>
      <c r="EQI1324" s="264"/>
      <c r="EQJ1324" s="264"/>
      <c r="EQK1324" s="264"/>
      <c r="EQL1324" s="264"/>
      <c r="EQM1324" s="264"/>
      <c r="EQN1324" s="264"/>
      <c r="EQO1324" s="264"/>
      <c r="EQP1324" s="264"/>
      <c r="EQQ1324" s="264"/>
      <c r="EQR1324" s="264"/>
      <c r="EQS1324" s="264"/>
      <c r="EQT1324" s="264"/>
      <c r="EQU1324" s="264"/>
      <c r="EQV1324" s="264"/>
      <c r="EQW1324" s="264"/>
      <c r="EQX1324" s="264"/>
      <c r="EQY1324" s="264"/>
      <c r="EQZ1324" s="264"/>
      <c r="ERA1324" s="264"/>
      <c r="ERB1324" s="264"/>
      <c r="ERC1324" s="264"/>
      <c r="ERD1324" s="264"/>
      <c r="ERE1324" s="264"/>
      <c r="ERF1324" s="264"/>
      <c r="ERG1324" s="264"/>
      <c r="ERH1324" s="264"/>
      <c r="ERI1324" s="264"/>
      <c r="ERJ1324" s="264"/>
      <c r="ERK1324" s="264"/>
      <c r="ERL1324" s="264"/>
      <c r="ERM1324" s="264"/>
      <c r="ERN1324" s="264"/>
      <c r="ERO1324" s="264"/>
      <c r="ERP1324" s="264"/>
      <c r="ERQ1324" s="264"/>
      <c r="ERR1324" s="264"/>
      <c r="ERS1324" s="264"/>
      <c r="ERT1324" s="264"/>
      <c r="ERU1324" s="264"/>
      <c r="ERV1324" s="264"/>
      <c r="ERW1324" s="264"/>
      <c r="ERX1324" s="264"/>
      <c r="ERY1324" s="264"/>
      <c r="ERZ1324" s="264"/>
      <c r="ESA1324" s="264"/>
      <c r="ESB1324" s="264"/>
      <c r="ESC1324" s="264"/>
      <c r="ESD1324" s="264"/>
      <c r="ESE1324" s="264"/>
      <c r="ESF1324" s="264"/>
      <c r="ESG1324" s="264"/>
      <c r="ESH1324" s="264"/>
      <c r="ESI1324" s="264"/>
      <c r="ESJ1324" s="264"/>
      <c r="ESK1324" s="264"/>
      <c r="ESL1324" s="264"/>
      <c r="ESM1324" s="264"/>
      <c r="ESN1324" s="264"/>
      <c r="ESO1324" s="264"/>
      <c r="ESP1324" s="264"/>
      <c r="ESQ1324" s="264"/>
      <c r="ESR1324" s="264"/>
      <c r="ESS1324" s="264"/>
      <c r="EST1324" s="264"/>
      <c r="ESU1324" s="264"/>
      <c r="ESV1324" s="264"/>
      <c r="ESW1324" s="264"/>
      <c r="ESX1324" s="264"/>
      <c r="ESY1324" s="264"/>
      <c r="ESZ1324" s="264"/>
      <c r="ETA1324" s="264"/>
      <c r="ETB1324" s="264"/>
      <c r="ETC1324" s="264"/>
      <c r="ETD1324" s="264"/>
      <c r="ETE1324" s="264"/>
      <c r="ETF1324" s="264"/>
      <c r="ETG1324" s="264"/>
      <c r="ETH1324" s="264"/>
      <c r="ETI1324" s="264"/>
      <c r="ETJ1324" s="264"/>
      <c r="ETK1324" s="264"/>
      <c r="ETL1324" s="264"/>
      <c r="ETM1324" s="264"/>
      <c r="ETN1324" s="264"/>
      <c r="ETO1324" s="264"/>
      <c r="ETP1324" s="264"/>
      <c r="ETQ1324" s="264"/>
      <c r="ETR1324" s="264"/>
      <c r="ETS1324" s="264"/>
      <c r="ETT1324" s="264"/>
      <c r="ETU1324" s="264"/>
      <c r="ETV1324" s="264"/>
      <c r="ETW1324" s="264"/>
      <c r="ETX1324" s="264"/>
      <c r="ETY1324" s="264"/>
      <c r="ETZ1324" s="264"/>
      <c r="EUA1324" s="264"/>
      <c r="EUB1324" s="264"/>
      <c r="EUC1324" s="264"/>
      <c r="EUD1324" s="264"/>
      <c r="EUE1324" s="264"/>
      <c r="EUF1324" s="264"/>
      <c r="EUG1324" s="264"/>
      <c r="EUH1324" s="264"/>
      <c r="EUI1324" s="264"/>
      <c r="EUJ1324" s="264"/>
      <c r="EUK1324" s="264"/>
      <c r="EUL1324" s="264"/>
      <c r="EUM1324" s="264"/>
      <c r="EUN1324" s="264"/>
      <c r="EUO1324" s="264"/>
      <c r="EUP1324" s="264"/>
      <c r="EUQ1324" s="264"/>
      <c r="EUR1324" s="264"/>
      <c r="EUS1324" s="264"/>
      <c r="EUT1324" s="264"/>
      <c r="EUU1324" s="264"/>
      <c r="EUV1324" s="264"/>
      <c r="EUW1324" s="264"/>
      <c r="EUX1324" s="264"/>
      <c r="EUY1324" s="264"/>
      <c r="EUZ1324" s="264"/>
      <c r="EVA1324" s="264"/>
      <c r="EVB1324" s="264"/>
      <c r="EVC1324" s="264"/>
      <c r="EVD1324" s="264"/>
      <c r="EVE1324" s="264"/>
      <c r="EVF1324" s="264"/>
      <c r="EVG1324" s="264"/>
      <c r="EVH1324" s="264"/>
      <c r="EVI1324" s="264"/>
      <c r="EVJ1324" s="264"/>
      <c r="EVK1324" s="264"/>
      <c r="EVL1324" s="264"/>
      <c r="EVM1324" s="264"/>
      <c r="EVN1324" s="264"/>
      <c r="EVO1324" s="264"/>
      <c r="EVP1324" s="264"/>
      <c r="EVQ1324" s="264"/>
      <c r="EVR1324" s="264"/>
      <c r="EVS1324" s="264"/>
      <c r="EVT1324" s="264"/>
      <c r="EVU1324" s="264"/>
      <c r="EVV1324" s="264"/>
      <c r="EVW1324" s="264"/>
      <c r="EVX1324" s="264"/>
      <c r="EVY1324" s="264"/>
      <c r="EVZ1324" s="264"/>
      <c r="EWA1324" s="264"/>
      <c r="EWB1324" s="264"/>
      <c r="EWC1324" s="264"/>
      <c r="EWD1324" s="264"/>
      <c r="EWE1324" s="264"/>
      <c r="EWF1324" s="264"/>
      <c r="EWG1324" s="264"/>
      <c r="EWH1324" s="264"/>
      <c r="EWI1324" s="264"/>
      <c r="EWJ1324" s="264"/>
      <c r="EWK1324" s="264"/>
      <c r="EWL1324" s="264"/>
      <c r="EWM1324" s="264"/>
      <c r="EWN1324" s="264"/>
      <c r="EWO1324" s="264"/>
      <c r="EWP1324" s="264"/>
      <c r="EWQ1324" s="264"/>
      <c r="EWR1324" s="264"/>
      <c r="EWS1324" s="264"/>
      <c r="EWT1324" s="264"/>
      <c r="EWU1324" s="264"/>
      <c r="EWV1324" s="264"/>
      <c r="EWW1324" s="264"/>
      <c r="EWX1324" s="264"/>
      <c r="EWY1324" s="264"/>
      <c r="EWZ1324" s="264"/>
      <c r="EXA1324" s="264"/>
      <c r="EXB1324" s="264"/>
      <c r="EXC1324" s="264"/>
      <c r="EXD1324" s="264"/>
      <c r="EXE1324" s="264"/>
      <c r="EXF1324" s="264"/>
      <c r="EXG1324" s="264"/>
      <c r="EXH1324" s="264"/>
      <c r="EXI1324" s="264"/>
      <c r="EXJ1324" s="264"/>
      <c r="EXK1324" s="264"/>
      <c r="EXL1324" s="264"/>
      <c r="EXM1324" s="264"/>
      <c r="EXN1324" s="264"/>
      <c r="EXO1324" s="264"/>
      <c r="EXP1324" s="264"/>
      <c r="EXQ1324" s="264"/>
      <c r="EXR1324" s="264"/>
      <c r="EXS1324" s="264"/>
      <c r="EXT1324" s="264"/>
      <c r="EXU1324" s="264"/>
      <c r="EXV1324" s="264"/>
      <c r="EXW1324" s="264"/>
      <c r="EXX1324" s="264"/>
      <c r="EXY1324" s="264"/>
      <c r="EXZ1324" s="264"/>
      <c r="EYA1324" s="264"/>
      <c r="EYB1324" s="264"/>
      <c r="EYC1324" s="264"/>
      <c r="EYD1324" s="264"/>
      <c r="EYE1324" s="264"/>
      <c r="EYF1324" s="264"/>
      <c r="EYG1324" s="264"/>
      <c r="EYH1324" s="264"/>
      <c r="EYI1324" s="264"/>
      <c r="EYJ1324" s="264"/>
      <c r="EYK1324" s="264"/>
      <c r="EYL1324" s="264"/>
      <c r="EYM1324" s="264"/>
      <c r="EYN1324" s="264"/>
      <c r="EYO1324" s="264"/>
      <c r="EYP1324" s="264"/>
      <c r="EYQ1324" s="264"/>
      <c r="EYR1324" s="264"/>
      <c r="EYS1324" s="264"/>
      <c r="EYT1324" s="264"/>
      <c r="EYU1324" s="264"/>
      <c r="EYV1324" s="264"/>
      <c r="EYW1324" s="264"/>
      <c r="EYX1324" s="264"/>
      <c r="EYY1324" s="264"/>
      <c r="EYZ1324" s="264"/>
      <c r="EZA1324" s="264"/>
      <c r="EZB1324" s="264"/>
      <c r="EZC1324" s="264"/>
      <c r="EZD1324" s="264"/>
      <c r="EZE1324" s="264"/>
      <c r="EZF1324" s="264"/>
      <c r="EZG1324" s="264"/>
      <c r="EZH1324" s="264"/>
      <c r="EZI1324" s="264"/>
      <c r="EZJ1324" s="264"/>
      <c r="EZK1324" s="264"/>
      <c r="EZL1324" s="264"/>
      <c r="EZM1324" s="264"/>
      <c r="EZN1324" s="264"/>
      <c r="EZO1324" s="264"/>
      <c r="EZP1324" s="264"/>
      <c r="EZQ1324" s="264"/>
      <c r="EZR1324" s="264"/>
      <c r="EZS1324" s="264"/>
      <c r="EZT1324" s="264"/>
      <c r="EZU1324" s="264"/>
      <c r="EZV1324" s="264"/>
      <c r="EZW1324" s="264"/>
      <c r="EZX1324" s="264"/>
      <c r="EZY1324" s="264"/>
      <c r="EZZ1324" s="264"/>
      <c r="FAA1324" s="264"/>
      <c r="FAB1324" s="264"/>
      <c r="FAC1324" s="264"/>
      <c r="FAD1324" s="264"/>
      <c r="FAE1324" s="264"/>
      <c r="FAF1324" s="264"/>
      <c r="FAG1324" s="264"/>
      <c r="FAH1324" s="264"/>
      <c r="FAI1324" s="264"/>
      <c r="FAJ1324" s="264"/>
      <c r="FAK1324" s="264"/>
      <c r="FAL1324" s="264"/>
      <c r="FAM1324" s="264"/>
      <c r="FAN1324" s="264"/>
      <c r="FAO1324" s="264"/>
      <c r="FAP1324" s="264"/>
      <c r="FAQ1324" s="264"/>
      <c r="FAR1324" s="264"/>
      <c r="FAS1324" s="264"/>
      <c r="FAT1324" s="264"/>
      <c r="FAU1324" s="264"/>
      <c r="FAV1324" s="264"/>
      <c r="FAW1324" s="264"/>
      <c r="FAX1324" s="264"/>
      <c r="FAY1324" s="264"/>
      <c r="FAZ1324" s="264"/>
      <c r="FBA1324" s="264"/>
      <c r="FBB1324" s="264"/>
      <c r="FBC1324" s="264"/>
      <c r="FBD1324" s="264"/>
      <c r="FBE1324" s="264"/>
      <c r="FBF1324" s="264"/>
      <c r="FBG1324" s="264"/>
      <c r="FBH1324" s="264"/>
      <c r="FBI1324" s="264"/>
      <c r="FBJ1324" s="264"/>
      <c r="FBK1324" s="264"/>
      <c r="FBL1324" s="264"/>
      <c r="FBM1324" s="264"/>
      <c r="FBN1324" s="264"/>
      <c r="FBO1324" s="264"/>
      <c r="FBP1324" s="264"/>
      <c r="FBQ1324" s="264"/>
      <c r="FBR1324" s="264"/>
      <c r="FBS1324" s="264"/>
      <c r="FBT1324" s="264"/>
      <c r="FBU1324" s="264"/>
      <c r="FBV1324" s="264"/>
      <c r="FBW1324" s="264"/>
      <c r="FBX1324" s="264"/>
      <c r="FBY1324" s="264"/>
      <c r="FBZ1324" s="264"/>
      <c r="FCA1324" s="264"/>
      <c r="FCB1324" s="264"/>
      <c r="FCC1324" s="264"/>
      <c r="FCD1324" s="264"/>
      <c r="FCE1324" s="264"/>
      <c r="FCF1324" s="264"/>
      <c r="FCG1324" s="264"/>
      <c r="FCH1324" s="264"/>
      <c r="FCI1324" s="264"/>
      <c r="FCJ1324" s="264"/>
      <c r="FCK1324" s="264"/>
      <c r="FCL1324" s="264"/>
      <c r="FCM1324" s="264"/>
      <c r="FCN1324" s="264"/>
      <c r="FCO1324" s="264"/>
      <c r="FCP1324" s="264"/>
      <c r="FCQ1324" s="264"/>
      <c r="FCR1324" s="264"/>
      <c r="FCS1324" s="264"/>
      <c r="FCT1324" s="264"/>
      <c r="FCU1324" s="264"/>
      <c r="FCV1324" s="264"/>
      <c r="FCW1324" s="264"/>
      <c r="FCX1324" s="264"/>
      <c r="FCY1324" s="264"/>
      <c r="FCZ1324" s="264"/>
      <c r="FDA1324" s="264"/>
      <c r="FDB1324" s="264"/>
      <c r="FDC1324" s="264"/>
      <c r="FDD1324" s="264"/>
      <c r="FDE1324" s="264"/>
      <c r="FDF1324" s="264"/>
      <c r="FDG1324" s="264"/>
      <c r="FDH1324" s="264"/>
      <c r="FDI1324" s="264"/>
      <c r="FDJ1324" s="264"/>
      <c r="FDK1324" s="264"/>
      <c r="FDL1324" s="264"/>
      <c r="FDM1324" s="264"/>
      <c r="FDN1324" s="264"/>
      <c r="FDO1324" s="264"/>
      <c r="FDP1324" s="264"/>
      <c r="FDQ1324" s="264"/>
      <c r="FDR1324" s="264"/>
      <c r="FDS1324" s="264"/>
      <c r="FDT1324" s="264"/>
      <c r="FDU1324" s="264"/>
      <c r="FDV1324" s="264"/>
      <c r="FDW1324" s="264"/>
      <c r="FDX1324" s="264"/>
      <c r="FDY1324" s="264"/>
      <c r="FDZ1324" s="264"/>
      <c r="FEA1324" s="264"/>
      <c r="FEB1324" s="264"/>
      <c r="FEC1324" s="264"/>
      <c r="FED1324" s="264"/>
      <c r="FEE1324" s="264"/>
      <c r="FEF1324" s="264"/>
      <c r="FEG1324" s="264"/>
      <c r="FEH1324" s="264"/>
      <c r="FEI1324" s="264"/>
      <c r="FEJ1324" s="264"/>
      <c r="FEK1324" s="264"/>
      <c r="FEL1324" s="264"/>
      <c r="FEM1324" s="264"/>
      <c r="FEN1324" s="264"/>
      <c r="FEO1324" s="264"/>
      <c r="FEP1324" s="264"/>
      <c r="FEQ1324" s="264"/>
      <c r="FER1324" s="264"/>
      <c r="FES1324" s="264"/>
      <c r="FET1324" s="264"/>
      <c r="FEU1324" s="264"/>
      <c r="FEV1324" s="264"/>
      <c r="FEW1324" s="264"/>
      <c r="FEX1324" s="264"/>
      <c r="FEY1324" s="264"/>
      <c r="FEZ1324" s="264"/>
      <c r="FFA1324" s="264"/>
      <c r="FFB1324" s="264"/>
      <c r="FFC1324" s="264"/>
      <c r="FFD1324" s="264"/>
      <c r="FFE1324" s="264"/>
      <c r="FFF1324" s="264"/>
      <c r="FFG1324" s="264"/>
      <c r="FFH1324" s="264"/>
      <c r="FFI1324" s="264"/>
      <c r="FFJ1324" s="264"/>
      <c r="FFK1324" s="264"/>
      <c r="FFL1324" s="264"/>
      <c r="FFM1324" s="264"/>
      <c r="FFN1324" s="264"/>
      <c r="FFO1324" s="264"/>
      <c r="FFP1324" s="264"/>
      <c r="FFQ1324" s="264"/>
      <c r="FFR1324" s="264"/>
      <c r="FFS1324" s="264"/>
      <c r="FFT1324" s="264"/>
      <c r="FFU1324" s="264"/>
      <c r="FFV1324" s="264"/>
      <c r="FFW1324" s="264"/>
      <c r="FFX1324" s="264"/>
      <c r="FFY1324" s="264"/>
      <c r="FFZ1324" s="264"/>
      <c r="FGA1324" s="264"/>
      <c r="FGB1324" s="264"/>
      <c r="FGC1324" s="264"/>
      <c r="FGD1324" s="264"/>
      <c r="FGE1324" s="264"/>
      <c r="FGF1324" s="264"/>
      <c r="FGG1324" s="264"/>
      <c r="FGH1324" s="264"/>
      <c r="FGI1324" s="264"/>
      <c r="FGJ1324" s="264"/>
      <c r="FGK1324" s="264"/>
      <c r="FGL1324" s="264"/>
      <c r="FGM1324" s="264"/>
      <c r="FGN1324" s="264"/>
      <c r="FGO1324" s="264"/>
      <c r="FGP1324" s="264"/>
      <c r="FGQ1324" s="264"/>
      <c r="FGR1324" s="264"/>
      <c r="FGS1324" s="264"/>
      <c r="FGT1324" s="264"/>
      <c r="FGU1324" s="264"/>
      <c r="FGV1324" s="264"/>
      <c r="FGW1324" s="264"/>
      <c r="FGX1324" s="264"/>
      <c r="FGY1324" s="264"/>
      <c r="FGZ1324" s="264"/>
      <c r="FHA1324" s="264"/>
      <c r="FHB1324" s="264"/>
      <c r="FHC1324" s="264"/>
      <c r="FHD1324" s="264"/>
      <c r="FHE1324" s="264"/>
      <c r="FHF1324" s="264"/>
      <c r="FHG1324" s="264"/>
      <c r="FHH1324" s="264"/>
      <c r="FHI1324" s="264"/>
      <c r="FHJ1324" s="264"/>
      <c r="FHK1324" s="264"/>
      <c r="FHL1324" s="264"/>
      <c r="FHM1324" s="264"/>
      <c r="FHN1324" s="264"/>
      <c r="FHO1324" s="264"/>
      <c r="FHP1324" s="264"/>
      <c r="FHQ1324" s="264"/>
      <c r="FHR1324" s="264"/>
      <c r="FHS1324" s="264"/>
      <c r="FHT1324" s="264"/>
      <c r="FHU1324" s="264"/>
      <c r="FHV1324" s="264"/>
      <c r="FHW1324" s="264"/>
      <c r="FHX1324" s="264"/>
      <c r="FHY1324" s="264"/>
      <c r="FHZ1324" s="264"/>
      <c r="FIA1324" s="264"/>
      <c r="FIB1324" s="264"/>
      <c r="FIC1324" s="264"/>
      <c r="FID1324" s="264"/>
      <c r="FIE1324" s="264"/>
      <c r="FIF1324" s="264"/>
      <c r="FIG1324" s="264"/>
      <c r="FIH1324" s="264"/>
      <c r="FII1324" s="264"/>
      <c r="FIJ1324" s="264"/>
      <c r="FIK1324" s="264"/>
      <c r="FIL1324" s="264"/>
      <c r="FIM1324" s="264"/>
      <c r="FIN1324" s="264"/>
      <c r="FIO1324" s="264"/>
      <c r="FIP1324" s="264"/>
      <c r="FIQ1324" s="264"/>
      <c r="FIR1324" s="264"/>
      <c r="FIS1324" s="264"/>
      <c r="FIT1324" s="264"/>
      <c r="FIU1324" s="264"/>
      <c r="FIV1324" s="264"/>
      <c r="FIW1324" s="264"/>
      <c r="FIX1324" s="264"/>
      <c r="FIY1324" s="264"/>
      <c r="FIZ1324" s="264"/>
      <c r="FJA1324" s="264"/>
      <c r="FJB1324" s="264"/>
      <c r="FJC1324" s="264"/>
      <c r="FJD1324" s="264"/>
      <c r="FJE1324" s="264"/>
      <c r="FJF1324" s="264"/>
      <c r="FJG1324" s="264"/>
      <c r="FJH1324" s="264"/>
      <c r="FJI1324" s="264"/>
      <c r="FJJ1324" s="264"/>
      <c r="FJK1324" s="264"/>
      <c r="FJL1324" s="264"/>
      <c r="FJM1324" s="264"/>
      <c r="FJN1324" s="264"/>
      <c r="FJO1324" s="264"/>
      <c r="FJP1324" s="264"/>
      <c r="FJQ1324" s="264"/>
      <c r="FJR1324" s="264"/>
      <c r="FJS1324" s="264"/>
      <c r="FJT1324" s="264"/>
      <c r="FJU1324" s="264"/>
      <c r="FJV1324" s="264"/>
      <c r="FJW1324" s="264"/>
      <c r="FJX1324" s="264"/>
      <c r="FJY1324" s="264"/>
      <c r="FJZ1324" s="264"/>
      <c r="FKA1324" s="264"/>
      <c r="FKB1324" s="264"/>
      <c r="FKC1324" s="264"/>
      <c r="FKD1324" s="264"/>
      <c r="FKE1324" s="264"/>
      <c r="FKF1324" s="264"/>
      <c r="FKG1324" s="264"/>
      <c r="FKH1324" s="264"/>
      <c r="FKI1324" s="264"/>
      <c r="FKJ1324" s="264"/>
      <c r="FKK1324" s="264"/>
      <c r="FKL1324" s="264"/>
      <c r="FKM1324" s="264"/>
      <c r="FKN1324" s="264"/>
      <c r="FKO1324" s="264"/>
      <c r="FKP1324" s="264"/>
      <c r="FKQ1324" s="264"/>
      <c r="FKR1324" s="264"/>
      <c r="FKS1324" s="264"/>
      <c r="FKT1324" s="264"/>
      <c r="FKU1324" s="264"/>
      <c r="FKV1324" s="264"/>
      <c r="FKW1324" s="264"/>
      <c r="FKX1324" s="264"/>
      <c r="FKY1324" s="264"/>
      <c r="FKZ1324" s="264"/>
      <c r="FLA1324" s="264"/>
      <c r="FLB1324" s="264"/>
      <c r="FLC1324" s="264"/>
      <c r="FLD1324" s="264"/>
      <c r="FLE1324" s="264"/>
      <c r="FLF1324" s="264"/>
      <c r="FLG1324" s="264"/>
      <c r="FLH1324" s="264"/>
      <c r="FLI1324" s="264"/>
      <c r="FLJ1324" s="264"/>
      <c r="FLK1324" s="264"/>
      <c r="FLL1324" s="264"/>
      <c r="FLM1324" s="264"/>
      <c r="FLN1324" s="264"/>
      <c r="FLO1324" s="264"/>
      <c r="FLP1324" s="264"/>
      <c r="FLQ1324" s="264"/>
      <c r="FLR1324" s="264"/>
      <c r="FLS1324" s="264"/>
      <c r="FLT1324" s="264"/>
      <c r="FLU1324" s="264"/>
      <c r="FLV1324" s="264"/>
      <c r="FLW1324" s="264"/>
      <c r="FLX1324" s="264"/>
      <c r="FLY1324" s="264"/>
      <c r="FLZ1324" s="264"/>
      <c r="FMA1324" s="264"/>
      <c r="FMB1324" s="264"/>
      <c r="FMC1324" s="264"/>
      <c r="FMD1324" s="264"/>
      <c r="FME1324" s="264"/>
      <c r="FMF1324" s="264"/>
      <c r="FMG1324" s="264"/>
      <c r="FMH1324" s="264"/>
      <c r="FMI1324" s="264"/>
      <c r="FMJ1324" s="264"/>
      <c r="FMK1324" s="264"/>
      <c r="FML1324" s="264"/>
      <c r="FMM1324" s="264"/>
      <c r="FMN1324" s="264"/>
      <c r="FMO1324" s="264"/>
      <c r="FMP1324" s="264"/>
      <c r="FMQ1324" s="264"/>
      <c r="FMR1324" s="264"/>
      <c r="FMS1324" s="264"/>
      <c r="FMT1324" s="264"/>
      <c r="FMU1324" s="264"/>
      <c r="FMV1324" s="264"/>
      <c r="FMW1324" s="264"/>
      <c r="FMX1324" s="264"/>
      <c r="FMY1324" s="264"/>
      <c r="FMZ1324" s="264"/>
      <c r="FNA1324" s="264"/>
      <c r="FNB1324" s="264"/>
      <c r="FNC1324" s="264"/>
      <c r="FND1324" s="264"/>
      <c r="FNE1324" s="264"/>
      <c r="FNF1324" s="264"/>
      <c r="FNG1324" s="264"/>
      <c r="FNH1324" s="264"/>
      <c r="FNI1324" s="264"/>
      <c r="FNJ1324" s="264"/>
      <c r="FNK1324" s="264"/>
      <c r="FNL1324" s="264"/>
      <c r="FNM1324" s="264"/>
      <c r="FNN1324" s="264"/>
      <c r="FNO1324" s="264"/>
      <c r="FNP1324" s="264"/>
      <c r="FNQ1324" s="264"/>
      <c r="FNR1324" s="264"/>
      <c r="FNS1324" s="264"/>
      <c r="FNT1324" s="264"/>
      <c r="FNU1324" s="264"/>
      <c r="FNV1324" s="264"/>
      <c r="FNW1324" s="264"/>
      <c r="FNX1324" s="264"/>
      <c r="FNY1324" s="264"/>
      <c r="FNZ1324" s="264"/>
      <c r="FOA1324" s="264"/>
      <c r="FOB1324" s="264"/>
      <c r="FOC1324" s="264"/>
      <c r="FOD1324" s="264"/>
      <c r="FOE1324" s="264"/>
      <c r="FOF1324" s="264"/>
      <c r="FOG1324" s="264"/>
      <c r="FOH1324" s="264"/>
      <c r="FOI1324" s="264"/>
      <c r="FOJ1324" s="264"/>
      <c r="FOK1324" s="264"/>
      <c r="FOL1324" s="264"/>
      <c r="FOM1324" s="264"/>
      <c r="FON1324" s="264"/>
      <c r="FOO1324" s="264"/>
      <c r="FOP1324" s="264"/>
      <c r="FOQ1324" s="264"/>
      <c r="FOR1324" s="264"/>
      <c r="FOS1324" s="264"/>
      <c r="FOT1324" s="264"/>
      <c r="FOU1324" s="264"/>
      <c r="FOV1324" s="264"/>
      <c r="FOW1324" s="264"/>
      <c r="FOX1324" s="264"/>
      <c r="FOY1324" s="264"/>
      <c r="FOZ1324" s="264"/>
      <c r="FPA1324" s="264"/>
      <c r="FPB1324" s="264"/>
      <c r="FPC1324" s="264"/>
      <c r="FPD1324" s="264"/>
      <c r="FPE1324" s="264"/>
      <c r="FPF1324" s="264"/>
      <c r="FPG1324" s="264"/>
      <c r="FPH1324" s="264"/>
      <c r="FPI1324" s="264"/>
      <c r="FPJ1324" s="264"/>
      <c r="FPK1324" s="264"/>
      <c r="FPL1324" s="264"/>
      <c r="FPM1324" s="264"/>
      <c r="FPN1324" s="264"/>
      <c r="FPO1324" s="264"/>
      <c r="FPP1324" s="264"/>
      <c r="FPQ1324" s="264"/>
      <c r="FPR1324" s="264"/>
      <c r="FPS1324" s="264"/>
      <c r="FPT1324" s="264"/>
      <c r="FPU1324" s="264"/>
      <c r="FPV1324" s="264"/>
      <c r="FPW1324" s="264"/>
      <c r="FPX1324" s="264"/>
      <c r="FPY1324" s="264"/>
      <c r="FPZ1324" s="264"/>
      <c r="FQA1324" s="264"/>
      <c r="FQB1324" s="264"/>
      <c r="FQC1324" s="264"/>
      <c r="FQD1324" s="264"/>
      <c r="FQE1324" s="264"/>
      <c r="FQF1324" s="264"/>
      <c r="FQG1324" s="264"/>
      <c r="FQH1324" s="264"/>
      <c r="FQI1324" s="264"/>
      <c r="FQJ1324" s="264"/>
      <c r="FQK1324" s="264"/>
      <c r="FQL1324" s="264"/>
      <c r="FQM1324" s="264"/>
      <c r="FQN1324" s="264"/>
      <c r="FQO1324" s="264"/>
      <c r="FQP1324" s="264"/>
      <c r="FQQ1324" s="264"/>
      <c r="FQR1324" s="264"/>
      <c r="FQS1324" s="264"/>
      <c r="FQT1324" s="264"/>
      <c r="FQU1324" s="264"/>
      <c r="FQV1324" s="264"/>
      <c r="FQW1324" s="264"/>
      <c r="FQX1324" s="264"/>
      <c r="FQY1324" s="264"/>
      <c r="FQZ1324" s="264"/>
      <c r="FRA1324" s="264"/>
      <c r="FRB1324" s="264"/>
      <c r="FRC1324" s="264"/>
      <c r="FRD1324" s="264"/>
      <c r="FRE1324" s="264"/>
      <c r="FRF1324" s="264"/>
      <c r="FRG1324" s="264"/>
      <c r="FRH1324" s="264"/>
      <c r="FRI1324" s="264"/>
      <c r="FRJ1324" s="264"/>
      <c r="FRK1324" s="264"/>
      <c r="FRL1324" s="264"/>
      <c r="FRM1324" s="264"/>
      <c r="FRN1324" s="264"/>
      <c r="FRO1324" s="264"/>
      <c r="FRP1324" s="264"/>
      <c r="FRQ1324" s="264"/>
      <c r="FRR1324" s="264"/>
      <c r="FRS1324" s="264"/>
      <c r="FRT1324" s="264"/>
      <c r="FRU1324" s="264"/>
      <c r="FRV1324" s="264"/>
      <c r="FRW1324" s="264"/>
      <c r="FRX1324" s="264"/>
      <c r="FRY1324" s="264"/>
      <c r="FRZ1324" s="264"/>
      <c r="FSA1324" s="264"/>
      <c r="FSB1324" s="264"/>
      <c r="FSC1324" s="264"/>
      <c r="FSD1324" s="264"/>
      <c r="FSE1324" s="264"/>
      <c r="FSF1324" s="264"/>
      <c r="FSG1324" s="264"/>
      <c r="FSH1324" s="264"/>
      <c r="FSI1324" s="264"/>
      <c r="FSJ1324" s="264"/>
      <c r="FSK1324" s="264"/>
      <c r="FSL1324" s="264"/>
      <c r="FSM1324" s="264"/>
      <c r="FSN1324" s="264"/>
      <c r="FSO1324" s="264"/>
      <c r="FSP1324" s="264"/>
      <c r="FSQ1324" s="264"/>
      <c r="FSR1324" s="264"/>
      <c r="FSS1324" s="264"/>
      <c r="FST1324" s="264"/>
      <c r="FSU1324" s="264"/>
      <c r="FSV1324" s="264"/>
      <c r="FSW1324" s="264"/>
      <c r="FSX1324" s="264"/>
      <c r="FSY1324" s="264"/>
      <c r="FSZ1324" s="264"/>
      <c r="FTA1324" s="264"/>
      <c r="FTB1324" s="264"/>
      <c r="FTC1324" s="264"/>
      <c r="FTD1324" s="264"/>
      <c r="FTE1324" s="264"/>
      <c r="FTF1324" s="264"/>
      <c r="FTG1324" s="264"/>
      <c r="FTH1324" s="264"/>
      <c r="FTI1324" s="264"/>
      <c r="FTJ1324" s="264"/>
      <c r="FTK1324" s="264"/>
      <c r="FTL1324" s="264"/>
      <c r="FTM1324" s="264"/>
      <c r="FTN1324" s="264"/>
      <c r="FTO1324" s="264"/>
      <c r="FTP1324" s="264"/>
      <c r="FTQ1324" s="264"/>
      <c r="FTR1324" s="264"/>
      <c r="FTS1324" s="264"/>
      <c r="FTT1324" s="264"/>
      <c r="FTU1324" s="264"/>
      <c r="FTV1324" s="264"/>
      <c r="FTW1324" s="264"/>
      <c r="FTX1324" s="264"/>
      <c r="FTY1324" s="264"/>
      <c r="FTZ1324" s="264"/>
      <c r="FUA1324" s="264"/>
      <c r="FUB1324" s="264"/>
      <c r="FUC1324" s="264"/>
      <c r="FUD1324" s="264"/>
      <c r="FUE1324" s="264"/>
      <c r="FUF1324" s="264"/>
      <c r="FUG1324" s="264"/>
      <c r="FUH1324" s="264"/>
      <c r="FUI1324" s="264"/>
      <c r="FUJ1324" s="264"/>
      <c r="FUK1324" s="264"/>
      <c r="FUL1324" s="264"/>
      <c r="FUM1324" s="264"/>
      <c r="FUN1324" s="264"/>
      <c r="FUO1324" s="264"/>
      <c r="FUP1324" s="264"/>
      <c r="FUQ1324" s="264"/>
      <c r="FUR1324" s="264"/>
      <c r="FUS1324" s="264"/>
      <c r="FUT1324" s="264"/>
      <c r="FUU1324" s="264"/>
      <c r="FUV1324" s="264"/>
      <c r="FUW1324" s="264"/>
      <c r="FUX1324" s="264"/>
      <c r="FUY1324" s="264"/>
      <c r="FUZ1324" s="264"/>
      <c r="FVA1324" s="264"/>
      <c r="FVB1324" s="264"/>
      <c r="FVC1324" s="264"/>
      <c r="FVD1324" s="264"/>
      <c r="FVE1324" s="264"/>
      <c r="FVF1324" s="264"/>
      <c r="FVG1324" s="264"/>
      <c r="FVH1324" s="264"/>
      <c r="FVI1324" s="264"/>
      <c r="FVJ1324" s="264"/>
      <c r="FVK1324" s="264"/>
      <c r="FVL1324" s="264"/>
      <c r="FVM1324" s="264"/>
      <c r="FVN1324" s="264"/>
      <c r="FVO1324" s="264"/>
      <c r="FVP1324" s="264"/>
      <c r="FVQ1324" s="264"/>
      <c r="FVR1324" s="264"/>
      <c r="FVS1324" s="264"/>
      <c r="FVT1324" s="264"/>
      <c r="FVU1324" s="264"/>
      <c r="FVV1324" s="264"/>
      <c r="FVW1324" s="264"/>
      <c r="FVX1324" s="264"/>
      <c r="FVY1324" s="264"/>
      <c r="FVZ1324" s="264"/>
      <c r="FWA1324" s="264"/>
      <c r="FWB1324" s="264"/>
      <c r="FWC1324" s="264"/>
      <c r="FWD1324" s="264"/>
      <c r="FWE1324" s="264"/>
      <c r="FWF1324" s="264"/>
      <c r="FWG1324" s="264"/>
      <c r="FWH1324" s="264"/>
      <c r="FWI1324" s="264"/>
      <c r="FWJ1324" s="264"/>
      <c r="FWK1324" s="264"/>
      <c r="FWL1324" s="264"/>
      <c r="FWM1324" s="264"/>
      <c r="FWN1324" s="264"/>
      <c r="FWO1324" s="264"/>
      <c r="FWP1324" s="264"/>
      <c r="FWQ1324" s="264"/>
      <c r="FWR1324" s="264"/>
      <c r="FWS1324" s="264"/>
      <c r="FWT1324" s="264"/>
      <c r="FWU1324" s="264"/>
      <c r="FWV1324" s="264"/>
      <c r="FWW1324" s="264"/>
      <c r="FWX1324" s="264"/>
      <c r="FWY1324" s="264"/>
      <c r="FWZ1324" s="264"/>
      <c r="FXA1324" s="264"/>
      <c r="FXB1324" s="264"/>
      <c r="FXC1324" s="264"/>
      <c r="FXD1324" s="264"/>
      <c r="FXE1324" s="264"/>
      <c r="FXF1324" s="264"/>
      <c r="FXG1324" s="264"/>
      <c r="FXH1324" s="264"/>
      <c r="FXI1324" s="264"/>
      <c r="FXJ1324" s="264"/>
      <c r="FXK1324" s="264"/>
      <c r="FXL1324" s="264"/>
      <c r="FXM1324" s="264"/>
      <c r="FXN1324" s="264"/>
      <c r="FXO1324" s="264"/>
      <c r="FXP1324" s="264"/>
      <c r="FXQ1324" s="264"/>
      <c r="FXR1324" s="264"/>
      <c r="FXS1324" s="264"/>
      <c r="FXT1324" s="264"/>
      <c r="FXU1324" s="264"/>
      <c r="FXV1324" s="264"/>
      <c r="FXW1324" s="264"/>
      <c r="FXX1324" s="264"/>
      <c r="FXY1324" s="264"/>
      <c r="FXZ1324" s="264"/>
      <c r="FYA1324" s="264"/>
      <c r="FYB1324" s="264"/>
      <c r="FYC1324" s="264"/>
      <c r="FYD1324" s="264"/>
      <c r="FYE1324" s="264"/>
      <c r="FYF1324" s="264"/>
      <c r="FYG1324" s="264"/>
      <c r="FYH1324" s="264"/>
      <c r="FYI1324" s="264"/>
      <c r="FYJ1324" s="264"/>
      <c r="FYK1324" s="264"/>
      <c r="FYL1324" s="264"/>
      <c r="FYM1324" s="264"/>
      <c r="FYN1324" s="264"/>
      <c r="FYO1324" s="264"/>
      <c r="FYP1324" s="264"/>
      <c r="FYQ1324" s="264"/>
      <c r="FYR1324" s="264"/>
      <c r="FYS1324" s="264"/>
      <c r="FYT1324" s="264"/>
      <c r="FYU1324" s="264"/>
      <c r="FYV1324" s="264"/>
      <c r="FYW1324" s="264"/>
      <c r="FYX1324" s="264"/>
      <c r="FYY1324" s="264"/>
      <c r="FYZ1324" s="264"/>
      <c r="FZA1324" s="264"/>
      <c r="FZB1324" s="264"/>
      <c r="FZC1324" s="264"/>
      <c r="FZD1324" s="264"/>
      <c r="FZE1324" s="264"/>
      <c r="FZF1324" s="264"/>
      <c r="FZG1324" s="264"/>
      <c r="FZH1324" s="264"/>
      <c r="FZI1324" s="264"/>
      <c r="FZJ1324" s="264"/>
      <c r="FZK1324" s="264"/>
      <c r="FZL1324" s="264"/>
      <c r="FZM1324" s="264"/>
      <c r="FZN1324" s="264"/>
      <c r="FZO1324" s="264"/>
      <c r="FZP1324" s="264"/>
      <c r="FZQ1324" s="264"/>
      <c r="FZR1324" s="264"/>
      <c r="FZS1324" s="264"/>
      <c r="FZT1324" s="264"/>
      <c r="FZU1324" s="264"/>
      <c r="FZV1324" s="264"/>
      <c r="FZW1324" s="264"/>
      <c r="FZX1324" s="264"/>
      <c r="FZY1324" s="264"/>
      <c r="FZZ1324" s="264"/>
      <c r="GAA1324" s="264"/>
      <c r="GAB1324" s="264"/>
      <c r="GAC1324" s="264"/>
      <c r="GAD1324" s="264"/>
      <c r="GAE1324" s="264"/>
      <c r="GAF1324" s="264"/>
      <c r="GAG1324" s="264"/>
      <c r="GAH1324" s="264"/>
      <c r="GAI1324" s="264"/>
      <c r="GAJ1324" s="264"/>
      <c r="GAK1324" s="264"/>
      <c r="GAL1324" s="264"/>
      <c r="GAM1324" s="264"/>
      <c r="GAN1324" s="264"/>
      <c r="GAO1324" s="264"/>
      <c r="GAP1324" s="264"/>
      <c r="GAQ1324" s="264"/>
      <c r="GAR1324" s="264"/>
      <c r="GAS1324" s="264"/>
      <c r="GAT1324" s="264"/>
      <c r="GAU1324" s="264"/>
      <c r="GAV1324" s="264"/>
      <c r="GAW1324" s="264"/>
      <c r="GAX1324" s="264"/>
      <c r="GAY1324" s="264"/>
      <c r="GAZ1324" s="264"/>
      <c r="GBA1324" s="264"/>
      <c r="GBB1324" s="264"/>
      <c r="GBC1324" s="264"/>
      <c r="GBD1324" s="264"/>
      <c r="GBE1324" s="264"/>
      <c r="GBF1324" s="264"/>
      <c r="GBG1324" s="264"/>
      <c r="GBH1324" s="264"/>
      <c r="GBI1324" s="264"/>
      <c r="GBJ1324" s="264"/>
      <c r="GBK1324" s="264"/>
      <c r="GBL1324" s="264"/>
      <c r="GBM1324" s="264"/>
      <c r="GBN1324" s="264"/>
      <c r="GBO1324" s="264"/>
      <c r="GBP1324" s="264"/>
      <c r="GBQ1324" s="264"/>
      <c r="GBR1324" s="264"/>
      <c r="GBS1324" s="264"/>
      <c r="GBT1324" s="264"/>
      <c r="GBU1324" s="264"/>
      <c r="GBV1324" s="264"/>
      <c r="GBW1324" s="264"/>
      <c r="GBX1324" s="264"/>
      <c r="GBY1324" s="264"/>
      <c r="GBZ1324" s="264"/>
      <c r="GCA1324" s="264"/>
      <c r="GCB1324" s="264"/>
      <c r="GCC1324" s="264"/>
      <c r="GCD1324" s="264"/>
      <c r="GCE1324" s="264"/>
      <c r="GCF1324" s="264"/>
      <c r="GCG1324" s="264"/>
      <c r="GCH1324" s="264"/>
      <c r="GCI1324" s="264"/>
      <c r="GCJ1324" s="264"/>
      <c r="GCK1324" s="264"/>
      <c r="GCL1324" s="264"/>
      <c r="GCM1324" s="264"/>
      <c r="GCN1324" s="264"/>
      <c r="GCO1324" s="264"/>
      <c r="GCP1324" s="264"/>
      <c r="GCQ1324" s="264"/>
      <c r="GCR1324" s="264"/>
      <c r="GCS1324" s="264"/>
      <c r="GCT1324" s="264"/>
      <c r="GCU1324" s="264"/>
      <c r="GCV1324" s="264"/>
      <c r="GCW1324" s="264"/>
      <c r="GCX1324" s="264"/>
      <c r="GCY1324" s="264"/>
      <c r="GCZ1324" s="264"/>
      <c r="GDA1324" s="264"/>
      <c r="GDB1324" s="264"/>
      <c r="GDC1324" s="264"/>
      <c r="GDD1324" s="264"/>
      <c r="GDE1324" s="264"/>
      <c r="GDF1324" s="264"/>
      <c r="GDG1324" s="264"/>
      <c r="GDH1324" s="264"/>
      <c r="GDI1324" s="264"/>
      <c r="GDJ1324" s="264"/>
      <c r="GDK1324" s="264"/>
      <c r="GDL1324" s="264"/>
      <c r="GDM1324" s="264"/>
      <c r="GDN1324" s="264"/>
      <c r="GDO1324" s="264"/>
      <c r="GDP1324" s="264"/>
      <c r="GDQ1324" s="264"/>
      <c r="GDR1324" s="264"/>
      <c r="GDS1324" s="264"/>
      <c r="GDT1324" s="264"/>
      <c r="GDU1324" s="264"/>
      <c r="GDV1324" s="264"/>
      <c r="GDW1324" s="264"/>
      <c r="GDX1324" s="264"/>
      <c r="GDY1324" s="264"/>
      <c r="GDZ1324" s="264"/>
      <c r="GEA1324" s="264"/>
      <c r="GEB1324" s="264"/>
      <c r="GEC1324" s="264"/>
      <c r="GED1324" s="264"/>
      <c r="GEE1324" s="264"/>
      <c r="GEF1324" s="264"/>
      <c r="GEG1324" s="264"/>
      <c r="GEH1324" s="264"/>
      <c r="GEI1324" s="264"/>
      <c r="GEJ1324" s="264"/>
      <c r="GEK1324" s="264"/>
      <c r="GEL1324" s="264"/>
      <c r="GEM1324" s="264"/>
      <c r="GEN1324" s="264"/>
      <c r="GEO1324" s="264"/>
      <c r="GEP1324" s="264"/>
      <c r="GEQ1324" s="264"/>
      <c r="GER1324" s="264"/>
      <c r="GES1324" s="264"/>
      <c r="GET1324" s="264"/>
      <c r="GEU1324" s="264"/>
      <c r="GEV1324" s="264"/>
      <c r="GEW1324" s="264"/>
      <c r="GEX1324" s="264"/>
      <c r="GEY1324" s="264"/>
      <c r="GEZ1324" s="264"/>
      <c r="GFA1324" s="264"/>
      <c r="GFB1324" s="264"/>
      <c r="GFC1324" s="264"/>
      <c r="GFD1324" s="264"/>
      <c r="GFE1324" s="264"/>
      <c r="GFF1324" s="264"/>
      <c r="GFG1324" s="264"/>
      <c r="GFH1324" s="264"/>
      <c r="GFI1324" s="264"/>
      <c r="GFJ1324" s="264"/>
      <c r="GFK1324" s="264"/>
      <c r="GFL1324" s="264"/>
      <c r="GFM1324" s="264"/>
      <c r="GFN1324" s="264"/>
      <c r="GFO1324" s="264"/>
      <c r="GFP1324" s="264"/>
      <c r="GFQ1324" s="264"/>
      <c r="GFR1324" s="264"/>
      <c r="GFS1324" s="264"/>
      <c r="GFT1324" s="264"/>
      <c r="GFU1324" s="264"/>
      <c r="GFV1324" s="264"/>
      <c r="GFW1324" s="264"/>
      <c r="GFX1324" s="264"/>
      <c r="GFY1324" s="264"/>
      <c r="GFZ1324" s="264"/>
      <c r="GGA1324" s="264"/>
      <c r="GGB1324" s="264"/>
      <c r="GGC1324" s="264"/>
      <c r="GGD1324" s="264"/>
      <c r="GGE1324" s="264"/>
      <c r="GGF1324" s="264"/>
      <c r="GGG1324" s="264"/>
      <c r="GGH1324" s="264"/>
      <c r="GGI1324" s="264"/>
      <c r="GGJ1324" s="264"/>
      <c r="GGK1324" s="264"/>
      <c r="GGL1324" s="264"/>
      <c r="GGM1324" s="264"/>
      <c r="GGN1324" s="264"/>
      <c r="GGO1324" s="264"/>
      <c r="GGP1324" s="264"/>
      <c r="GGQ1324" s="264"/>
      <c r="GGR1324" s="264"/>
      <c r="GGS1324" s="264"/>
      <c r="GGT1324" s="264"/>
      <c r="GGU1324" s="264"/>
      <c r="GGV1324" s="264"/>
      <c r="GGW1324" s="264"/>
      <c r="GGX1324" s="264"/>
      <c r="GGY1324" s="264"/>
      <c r="GGZ1324" s="264"/>
      <c r="GHA1324" s="264"/>
      <c r="GHB1324" s="264"/>
      <c r="GHC1324" s="264"/>
      <c r="GHD1324" s="264"/>
      <c r="GHE1324" s="264"/>
      <c r="GHF1324" s="264"/>
      <c r="GHG1324" s="264"/>
      <c r="GHH1324" s="264"/>
      <c r="GHI1324" s="264"/>
      <c r="GHJ1324" s="264"/>
      <c r="GHK1324" s="264"/>
      <c r="GHL1324" s="264"/>
      <c r="GHM1324" s="264"/>
      <c r="GHN1324" s="264"/>
      <c r="GHO1324" s="264"/>
      <c r="GHP1324" s="264"/>
      <c r="GHQ1324" s="264"/>
      <c r="GHR1324" s="264"/>
      <c r="GHS1324" s="264"/>
      <c r="GHT1324" s="264"/>
      <c r="GHU1324" s="264"/>
      <c r="GHV1324" s="264"/>
      <c r="GHW1324" s="264"/>
      <c r="GHX1324" s="264"/>
      <c r="GHY1324" s="264"/>
      <c r="GHZ1324" s="264"/>
      <c r="GIA1324" s="264"/>
      <c r="GIB1324" s="264"/>
      <c r="GIC1324" s="264"/>
      <c r="GID1324" s="264"/>
      <c r="GIE1324" s="264"/>
      <c r="GIF1324" s="264"/>
      <c r="GIG1324" s="264"/>
      <c r="GIH1324" s="264"/>
      <c r="GII1324" s="264"/>
      <c r="GIJ1324" s="264"/>
      <c r="GIK1324" s="264"/>
      <c r="GIL1324" s="264"/>
      <c r="GIM1324" s="264"/>
      <c r="GIN1324" s="264"/>
      <c r="GIO1324" s="264"/>
      <c r="GIP1324" s="264"/>
      <c r="GIQ1324" s="264"/>
      <c r="GIR1324" s="264"/>
      <c r="GIS1324" s="264"/>
      <c r="GIT1324" s="264"/>
      <c r="GIU1324" s="264"/>
      <c r="GIV1324" s="264"/>
      <c r="GIW1324" s="264"/>
      <c r="GIX1324" s="264"/>
      <c r="GIY1324" s="264"/>
      <c r="GIZ1324" s="264"/>
      <c r="GJA1324" s="264"/>
      <c r="GJB1324" s="264"/>
      <c r="GJC1324" s="264"/>
      <c r="GJD1324" s="264"/>
      <c r="GJE1324" s="264"/>
      <c r="GJF1324" s="264"/>
      <c r="GJG1324" s="264"/>
      <c r="GJH1324" s="264"/>
      <c r="GJI1324" s="264"/>
      <c r="GJJ1324" s="264"/>
      <c r="GJK1324" s="264"/>
      <c r="GJL1324" s="264"/>
      <c r="GJM1324" s="264"/>
      <c r="GJN1324" s="264"/>
      <c r="GJO1324" s="264"/>
      <c r="GJP1324" s="264"/>
      <c r="GJQ1324" s="264"/>
      <c r="GJR1324" s="264"/>
      <c r="GJS1324" s="264"/>
      <c r="GJT1324" s="264"/>
      <c r="GJU1324" s="264"/>
      <c r="GJV1324" s="264"/>
      <c r="GJW1324" s="264"/>
      <c r="GJX1324" s="264"/>
      <c r="GJY1324" s="264"/>
      <c r="GJZ1324" s="264"/>
      <c r="GKA1324" s="264"/>
      <c r="GKB1324" s="264"/>
      <c r="GKC1324" s="264"/>
      <c r="GKD1324" s="264"/>
      <c r="GKE1324" s="264"/>
      <c r="GKF1324" s="264"/>
      <c r="GKG1324" s="264"/>
      <c r="GKH1324" s="264"/>
      <c r="GKI1324" s="264"/>
      <c r="GKJ1324" s="264"/>
      <c r="GKK1324" s="264"/>
      <c r="GKL1324" s="264"/>
      <c r="GKM1324" s="264"/>
      <c r="GKN1324" s="264"/>
      <c r="GKO1324" s="264"/>
      <c r="GKP1324" s="264"/>
      <c r="GKQ1324" s="264"/>
      <c r="GKR1324" s="264"/>
      <c r="GKS1324" s="264"/>
      <c r="GKT1324" s="264"/>
      <c r="GKU1324" s="264"/>
      <c r="GKV1324" s="264"/>
      <c r="GKW1324" s="264"/>
      <c r="GKX1324" s="264"/>
      <c r="GKY1324" s="264"/>
      <c r="GKZ1324" s="264"/>
      <c r="GLA1324" s="264"/>
      <c r="GLB1324" s="264"/>
      <c r="GLC1324" s="264"/>
      <c r="GLD1324" s="264"/>
      <c r="GLE1324" s="264"/>
      <c r="GLF1324" s="264"/>
      <c r="GLG1324" s="264"/>
      <c r="GLH1324" s="264"/>
      <c r="GLI1324" s="264"/>
      <c r="GLJ1324" s="264"/>
      <c r="GLK1324" s="264"/>
      <c r="GLL1324" s="264"/>
      <c r="GLM1324" s="264"/>
      <c r="GLN1324" s="264"/>
      <c r="GLO1324" s="264"/>
      <c r="GLP1324" s="264"/>
      <c r="GLQ1324" s="264"/>
      <c r="GLR1324" s="264"/>
      <c r="GLS1324" s="264"/>
      <c r="GLT1324" s="264"/>
      <c r="GLU1324" s="264"/>
      <c r="GLV1324" s="264"/>
      <c r="GLW1324" s="264"/>
      <c r="GLX1324" s="264"/>
      <c r="GLY1324" s="264"/>
      <c r="GLZ1324" s="264"/>
      <c r="GMA1324" s="264"/>
      <c r="GMB1324" s="264"/>
      <c r="GMC1324" s="264"/>
      <c r="GMD1324" s="264"/>
      <c r="GME1324" s="264"/>
      <c r="GMF1324" s="264"/>
      <c r="GMG1324" s="264"/>
      <c r="GMH1324" s="264"/>
      <c r="GMI1324" s="264"/>
      <c r="GMJ1324" s="264"/>
      <c r="GMK1324" s="264"/>
      <c r="GML1324" s="264"/>
      <c r="GMM1324" s="264"/>
      <c r="GMN1324" s="264"/>
      <c r="GMO1324" s="264"/>
      <c r="GMP1324" s="264"/>
      <c r="GMQ1324" s="264"/>
      <c r="GMR1324" s="264"/>
      <c r="GMS1324" s="264"/>
      <c r="GMT1324" s="264"/>
      <c r="GMU1324" s="264"/>
      <c r="GMV1324" s="264"/>
      <c r="GMW1324" s="264"/>
      <c r="GMX1324" s="264"/>
      <c r="GMY1324" s="264"/>
      <c r="GMZ1324" s="264"/>
      <c r="GNA1324" s="264"/>
      <c r="GNB1324" s="264"/>
      <c r="GNC1324" s="264"/>
      <c r="GND1324" s="264"/>
      <c r="GNE1324" s="264"/>
      <c r="GNF1324" s="264"/>
      <c r="GNG1324" s="264"/>
      <c r="GNH1324" s="264"/>
      <c r="GNI1324" s="264"/>
      <c r="GNJ1324" s="264"/>
      <c r="GNK1324" s="264"/>
      <c r="GNL1324" s="264"/>
      <c r="GNM1324" s="264"/>
      <c r="GNN1324" s="264"/>
      <c r="GNO1324" s="264"/>
      <c r="GNP1324" s="264"/>
      <c r="GNQ1324" s="264"/>
      <c r="GNR1324" s="264"/>
      <c r="GNS1324" s="264"/>
      <c r="GNT1324" s="264"/>
      <c r="GNU1324" s="264"/>
      <c r="GNV1324" s="264"/>
      <c r="GNW1324" s="264"/>
      <c r="GNX1324" s="264"/>
      <c r="GNY1324" s="264"/>
      <c r="GNZ1324" s="264"/>
      <c r="GOA1324" s="264"/>
      <c r="GOB1324" s="264"/>
      <c r="GOC1324" s="264"/>
      <c r="GOD1324" s="264"/>
      <c r="GOE1324" s="264"/>
      <c r="GOF1324" s="264"/>
      <c r="GOG1324" s="264"/>
      <c r="GOH1324" s="264"/>
      <c r="GOI1324" s="264"/>
      <c r="GOJ1324" s="264"/>
      <c r="GOK1324" s="264"/>
      <c r="GOL1324" s="264"/>
      <c r="GOM1324" s="264"/>
      <c r="GON1324" s="264"/>
      <c r="GOO1324" s="264"/>
      <c r="GOP1324" s="264"/>
      <c r="GOQ1324" s="264"/>
      <c r="GOR1324" s="264"/>
      <c r="GOS1324" s="264"/>
      <c r="GOT1324" s="264"/>
      <c r="GOU1324" s="264"/>
      <c r="GOV1324" s="264"/>
      <c r="GOW1324" s="264"/>
      <c r="GOX1324" s="264"/>
      <c r="GOY1324" s="264"/>
      <c r="GOZ1324" s="264"/>
      <c r="GPA1324" s="264"/>
      <c r="GPB1324" s="264"/>
      <c r="GPC1324" s="264"/>
      <c r="GPD1324" s="264"/>
      <c r="GPE1324" s="264"/>
      <c r="GPF1324" s="264"/>
      <c r="GPG1324" s="264"/>
      <c r="GPH1324" s="264"/>
      <c r="GPI1324" s="264"/>
      <c r="GPJ1324" s="264"/>
      <c r="GPK1324" s="264"/>
      <c r="GPL1324" s="264"/>
      <c r="GPM1324" s="264"/>
      <c r="GPN1324" s="264"/>
      <c r="GPO1324" s="264"/>
      <c r="GPP1324" s="264"/>
      <c r="GPQ1324" s="264"/>
      <c r="GPR1324" s="264"/>
      <c r="GPS1324" s="264"/>
      <c r="GPT1324" s="264"/>
      <c r="GPU1324" s="264"/>
      <c r="GPV1324" s="264"/>
      <c r="GPW1324" s="264"/>
      <c r="GPX1324" s="264"/>
      <c r="GPY1324" s="264"/>
      <c r="GPZ1324" s="264"/>
      <c r="GQA1324" s="264"/>
      <c r="GQB1324" s="264"/>
      <c r="GQC1324" s="264"/>
      <c r="GQD1324" s="264"/>
      <c r="GQE1324" s="264"/>
      <c r="GQF1324" s="264"/>
      <c r="GQG1324" s="264"/>
      <c r="GQH1324" s="264"/>
      <c r="GQI1324" s="264"/>
      <c r="GQJ1324" s="264"/>
      <c r="GQK1324" s="264"/>
      <c r="GQL1324" s="264"/>
      <c r="GQM1324" s="264"/>
      <c r="GQN1324" s="264"/>
      <c r="GQO1324" s="264"/>
      <c r="GQP1324" s="264"/>
      <c r="GQQ1324" s="264"/>
      <c r="GQR1324" s="264"/>
      <c r="GQS1324" s="264"/>
      <c r="GQT1324" s="264"/>
      <c r="GQU1324" s="264"/>
      <c r="GQV1324" s="264"/>
      <c r="GQW1324" s="264"/>
      <c r="GQX1324" s="264"/>
      <c r="GQY1324" s="264"/>
      <c r="GQZ1324" s="264"/>
      <c r="GRA1324" s="264"/>
      <c r="GRB1324" s="264"/>
      <c r="GRC1324" s="264"/>
      <c r="GRD1324" s="264"/>
      <c r="GRE1324" s="264"/>
      <c r="GRF1324" s="264"/>
      <c r="GRG1324" s="264"/>
      <c r="GRH1324" s="264"/>
      <c r="GRI1324" s="264"/>
      <c r="GRJ1324" s="264"/>
      <c r="GRK1324" s="264"/>
      <c r="GRL1324" s="264"/>
      <c r="GRM1324" s="264"/>
      <c r="GRN1324" s="264"/>
      <c r="GRO1324" s="264"/>
      <c r="GRP1324" s="264"/>
      <c r="GRQ1324" s="264"/>
      <c r="GRR1324" s="264"/>
      <c r="GRS1324" s="264"/>
      <c r="GRT1324" s="264"/>
      <c r="GRU1324" s="264"/>
      <c r="GRV1324" s="264"/>
      <c r="GRW1324" s="264"/>
      <c r="GRX1324" s="264"/>
      <c r="GRY1324" s="264"/>
      <c r="GRZ1324" s="264"/>
      <c r="GSA1324" s="264"/>
      <c r="GSB1324" s="264"/>
      <c r="GSC1324" s="264"/>
      <c r="GSD1324" s="264"/>
      <c r="GSE1324" s="264"/>
      <c r="GSF1324" s="264"/>
      <c r="GSG1324" s="264"/>
      <c r="GSH1324" s="264"/>
      <c r="GSI1324" s="264"/>
      <c r="GSJ1324" s="264"/>
      <c r="GSK1324" s="264"/>
      <c r="GSL1324" s="264"/>
      <c r="GSM1324" s="264"/>
      <c r="GSN1324" s="264"/>
      <c r="GSO1324" s="264"/>
      <c r="GSP1324" s="264"/>
      <c r="GSQ1324" s="264"/>
      <c r="GSR1324" s="264"/>
      <c r="GSS1324" s="264"/>
      <c r="GST1324" s="264"/>
      <c r="GSU1324" s="264"/>
      <c r="GSV1324" s="264"/>
      <c r="GSW1324" s="264"/>
      <c r="GSX1324" s="264"/>
      <c r="GSY1324" s="264"/>
      <c r="GSZ1324" s="264"/>
      <c r="GTA1324" s="264"/>
      <c r="GTB1324" s="264"/>
      <c r="GTC1324" s="264"/>
      <c r="GTD1324" s="264"/>
      <c r="GTE1324" s="264"/>
      <c r="GTF1324" s="264"/>
      <c r="GTG1324" s="264"/>
      <c r="GTH1324" s="264"/>
      <c r="GTI1324" s="264"/>
      <c r="GTJ1324" s="264"/>
      <c r="GTK1324" s="264"/>
      <c r="GTL1324" s="264"/>
      <c r="GTM1324" s="264"/>
      <c r="GTN1324" s="264"/>
      <c r="GTO1324" s="264"/>
      <c r="GTP1324" s="264"/>
      <c r="GTQ1324" s="264"/>
      <c r="GTR1324" s="264"/>
      <c r="GTS1324" s="264"/>
      <c r="GTT1324" s="264"/>
      <c r="GTU1324" s="264"/>
      <c r="GTV1324" s="264"/>
      <c r="GTW1324" s="264"/>
      <c r="GTX1324" s="264"/>
      <c r="GTY1324" s="264"/>
      <c r="GTZ1324" s="264"/>
      <c r="GUA1324" s="264"/>
      <c r="GUB1324" s="264"/>
      <c r="GUC1324" s="264"/>
      <c r="GUD1324" s="264"/>
      <c r="GUE1324" s="264"/>
      <c r="GUF1324" s="264"/>
      <c r="GUG1324" s="264"/>
      <c r="GUH1324" s="264"/>
      <c r="GUI1324" s="264"/>
      <c r="GUJ1324" s="264"/>
      <c r="GUK1324" s="264"/>
      <c r="GUL1324" s="264"/>
      <c r="GUM1324" s="264"/>
      <c r="GUN1324" s="264"/>
      <c r="GUO1324" s="264"/>
      <c r="GUP1324" s="264"/>
      <c r="GUQ1324" s="264"/>
      <c r="GUR1324" s="264"/>
      <c r="GUS1324" s="264"/>
      <c r="GUT1324" s="264"/>
      <c r="GUU1324" s="264"/>
      <c r="GUV1324" s="264"/>
      <c r="GUW1324" s="264"/>
      <c r="GUX1324" s="264"/>
      <c r="GUY1324" s="264"/>
      <c r="GUZ1324" s="264"/>
      <c r="GVA1324" s="264"/>
      <c r="GVB1324" s="264"/>
      <c r="GVC1324" s="264"/>
      <c r="GVD1324" s="264"/>
      <c r="GVE1324" s="264"/>
      <c r="GVF1324" s="264"/>
      <c r="GVG1324" s="264"/>
      <c r="GVH1324" s="264"/>
      <c r="GVI1324" s="264"/>
      <c r="GVJ1324" s="264"/>
      <c r="GVK1324" s="264"/>
      <c r="GVL1324" s="264"/>
      <c r="GVM1324" s="264"/>
      <c r="GVN1324" s="264"/>
      <c r="GVO1324" s="264"/>
      <c r="GVP1324" s="264"/>
      <c r="GVQ1324" s="264"/>
      <c r="GVR1324" s="264"/>
      <c r="GVS1324" s="264"/>
      <c r="GVT1324" s="264"/>
      <c r="GVU1324" s="264"/>
      <c r="GVV1324" s="264"/>
      <c r="GVW1324" s="264"/>
      <c r="GVX1324" s="264"/>
      <c r="GVY1324" s="264"/>
      <c r="GVZ1324" s="264"/>
      <c r="GWA1324" s="264"/>
      <c r="GWB1324" s="264"/>
      <c r="GWC1324" s="264"/>
      <c r="GWD1324" s="264"/>
      <c r="GWE1324" s="264"/>
      <c r="GWF1324" s="264"/>
      <c r="GWG1324" s="264"/>
      <c r="GWH1324" s="264"/>
      <c r="GWI1324" s="264"/>
      <c r="GWJ1324" s="264"/>
      <c r="GWK1324" s="264"/>
      <c r="GWL1324" s="264"/>
      <c r="GWM1324" s="264"/>
      <c r="GWN1324" s="264"/>
      <c r="GWO1324" s="264"/>
      <c r="GWP1324" s="264"/>
      <c r="GWQ1324" s="264"/>
      <c r="GWR1324" s="264"/>
      <c r="GWS1324" s="264"/>
      <c r="GWT1324" s="264"/>
      <c r="GWU1324" s="264"/>
      <c r="GWV1324" s="264"/>
      <c r="GWW1324" s="264"/>
      <c r="GWX1324" s="264"/>
      <c r="GWY1324" s="264"/>
      <c r="GWZ1324" s="264"/>
      <c r="GXA1324" s="264"/>
      <c r="GXB1324" s="264"/>
      <c r="GXC1324" s="264"/>
      <c r="GXD1324" s="264"/>
      <c r="GXE1324" s="264"/>
      <c r="GXF1324" s="264"/>
      <c r="GXG1324" s="264"/>
      <c r="GXH1324" s="264"/>
      <c r="GXI1324" s="264"/>
      <c r="GXJ1324" s="264"/>
      <c r="GXK1324" s="264"/>
      <c r="GXL1324" s="264"/>
      <c r="GXM1324" s="264"/>
      <c r="GXN1324" s="264"/>
      <c r="GXO1324" s="264"/>
      <c r="GXP1324" s="264"/>
      <c r="GXQ1324" s="264"/>
      <c r="GXR1324" s="264"/>
      <c r="GXS1324" s="264"/>
      <c r="GXT1324" s="264"/>
      <c r="GXU1324" s="264"/>
      <c r="GXV1324" s="264"/>
      <c r="GXW1324" s="264"/>
      <c r="GXX1324" s="264"/>
      <c r="GXY1324" s="264"/>
      <c r="GXZ1324" s="264"/>
      <c r="GYA1324" s="264"/>
      <c r="GYB1324" s="264"/>
      <c r="GYC1324" s="264"/>
      <c r="GYD1324" s="264"/>
      <c r="GYE1324" s="264"/>
      <c r="GYF1324" s="264"/>
      <c r="GYG1324" s="264"/>
      <c r="GYH1324" s="264"/>
      <c r="GYI1324" s="264"/>
      <c r="GYJ1324" s="264"/>
      <c r="GYK1324" s="264"/>
      <c r="GYL1324" s="264"/>
      <c r="GYM1324" s="264"/>
      <c r="GYN1324" s="264"/>
      <c r="GYO1324" s="264"/>
      <c r="GYP1324" s="264"/>
      <c r="GYQ1324" s="264"/>
      <c r="GYR1324" s="264"/>
      <c r="GYS1324" s="264"/>
      <c r="GYT1324" s="264"/>
      <c r="GYU1324" s="264"/>
      <c r="GYV1324" s="264"/>
      <c r="GYW1324" s="264"/>
      <c r="GYX1324" s="264"/>
      <c r="GYY1324" s="264"/>
      <c r="GYZ1324" s="264"/>
      <c r="GZA1324" s="264"/>
      <c r="GZB1324" s="264"/>
      <c r="GZC1324" s="264"/>
      <c r="GZD1324" s="264"/>
      <c r="GZE1324" s="264"/>
      <c r="GZF1324" s="264"/>
      <c r="GZG1324" s="264"/>
      <c r="GZH1324" s="264"/>
      <c r="GZI1324" s="264"/>
      <c r="GZJ1324" s="264"/>
      <c r="GZK1324" s="264"/>
      <c r="GZL1324" s="264"/>
      <c r="GZM1324" s="264"/>
      <c r="GZN1324" s="264"/>
      <c r="GZO1324" s="264"/>
      <c r="GZP1324" s="264"/>
      <c r="GZQ1324" s="264"/>
      <c r="GZR1324" s="264"/>
      <c r="GZS1324" s="264"/>
      <c r="GZT1324" s="264"/>
      <c r="GZU1324" s="264"/>
      <c r="GZV1324" s="264"/>
      <c r="GZW1324" s="264"/>
      <c r="GZX1324" s="264"/>
      <c r="GZY1324" s="264"/>
      <c r="GZZ1324" s="264"/>
      <c r="HAA1324" s="264"/>
      <c r="HAB1324" s="264"/>
      <c r="HAC1324" s="264"/>
      <c r="HAD1324" s="264"/>
      <c r="HAE1324" s="264"/>
      <c r="HAF1324" s="264"/>
      <c r="HAG1324" s="264"/>
      <c r="HAH1324" s="264"/>
      <c r="HAI1324" s="264"/>
      <c r="HAJ1324" s="264"/>
      <c r="HAK1324" s="264"/>
      <c r="HAL1324" s="264"/>
      <c r="HAM1324" s="264"/>
      <c r="HAN1324" s="264"/>
      <c r="HAO1324" s="264"/>
      <c r="HAP1324" s="264"/>
      <c r="HAQ1324" s="264"/>
      <c r="HAR1324" s="264"/>
      <c r="HAS1324" s="264"/>
      <c r="HAT1324" s="264"/>
      <c r="HAU1324" s="264"/>
      <c r="HAV1324" s="264"/>
      <c r="HAW1324" s="264"/>
      <c r="HAX1324" s="264"/>
      <c r="HAY1324" s="264"/>
      <c r="HAZ1324" s="264"/>
      <c r="HBA1324" s="264"/>
      <c r="HBB1324" s="264"/>
      <c r="HBC1324" s="264"/>
      <c r="HBD1324" s="264"/>
      <c r="HBE1324" s="264"/>
      <c r="HBF1324" s="264"/>
      <c r="HBG1324" s="264"/>
      <c r="HBH1324" s="264"/>
      <c r="HBI1324" s="264"/>
      <c r="HBJ1324" s="264"/>
      <c r="HBK1324" s="264"/>
      <c r="HBL1324" s="264"/>
      <c r="HBM1324" s="264"/>
      <c r="HBN1324" s="264"/>
      <c r="HBO1324" s="264"/>
      <c r="HBP1324" s="264"/>
      <c r="HBQ1324" s="264"/>
      <c r="HBR1324" s="264"/>
      <c r="HBS1324" s="264"/>
      <c r="HBT1324" s="264"/>
      <c r="HBU1324" s="264"/>
      <c r="HBV1324" s="264"/>
      <c r="HBW1324" s="264"/>
      <c r="HBX1324" s="264"/>
      <c r="HBY1324" s="264"/>
      <c r="HBZ1324" s="264"/>
      <c r="HCA1324" s="264"/>
      <c r="HCB1324" s="264"/>
      <c r="HCC1324" s="264"/>
      <c r="HCD1324" s="264"/>
      <c r="HCE1324" s="264"/>
      <c r="HCF1324" s="264"/>
      <c r="HCG1324" s="264"/>
      <c r="HCH1324" s="264"/>
      <c r="HCI1324" s="264"/>
      <c r="HCJ1324" s="264"/>
      <c r="HCK1324" s="264"/>
      <c r="HCL1324" s="264"/>
      <c r="HCM1324" s="264"/>
      <c r="HCN1324" s="264"/>
      <c r="HCO1324" s="264"/>
      <c r="HCP1324" s="264"/>
      <c r="HCQ1324" s="264"/>
      <c r="HCR1324" s="264"/>
      <c r="HCS1324" s="264"/>
      <c r="HCT1324" s="264"/>
      <c r="HCU1324" s="264"/>
      <c r="HCV1324" s="264"/>
      <c r="HCW1324" s="264"/>
      <c r="HCX1324" s="264"/>
      <c r="HCY1324" s="264"/>
      <c r="HCZ1324" s="264"/>
      <c r="HDA1324" s="264"/>
      <c r="HDB1324" s="264"/>
      <c r="HDC1324" s="264"/>
      <c r="HDD1324" s="264"/>
      <c r="HDE1324" s="264"/>
      <c r="HDF1324" s="264"/>
      <c r="HDG1324" s="264"/>
      <c r="HDH1324" s="264"/>
      <c r="HDI1324" s="264"/>
      <c r="HDJ1324" s="264"/>
      <c r="HDK1324" s="264"/>
      <c r="HDL1324" s="264"/>
      <c r="HDM1324" s="264"/>
      <c r="HDN1324" s="264"/>
      <c r="HDO1324" s="264"/>
      <c r="HDP1324" s="264"/>
      <c r="HDQ1324" s="264"/>
      <c r="HDR1324" s="264"/>
      <c r="HDS1324" s="264"/>
      <c r="HDT1324" s="264"/>
      <c r="HDU1324" s="264"/>
      <c r="HDV1324" s="264"/>
      <c r="HDW1324" s="264"/>
      <c r="HDX1324" s="264"/>
      <c r="HDY1324" s="264"/>
      <c r="HDZ1324" s="264"/>
      <c r="HEA1324" s="264"/>
      <c r="HEB1324" s="264"/>
      <c r="HEC1324" s="264"/>
      <c r="HED1324" s="264"/>
      <c r="HEE1324" s="264"/>
      <c r="HEF1324" s="264"/>
      <c r="HEG1324" s="264"/>
      <c r="HEH1324" s="264"/>
      <c r="HEI1324" s="264"/>
      <c r="HEJ1324" s="264"/>
      <c r="HEK1324" s="264"/>
      <c r="HEL1324" s="264"/>
      <c r="HEM1324" s="264"/>
      <c r="HEN1324" s="264"/>
      <c r="HEO1324" s="264"/>
      <c r="HEP1324" s="264"/>
      <c r="HEQ1324" s="264"/>
      <c r="HER1324" s="264"/>
      <c r="HES1324" s="264"/>
      <c r="HET1324" s="264"/>
      <c r="HEU1324" s="264"/>
      <c r="HEV1324" s="264"/>
      <c r="HEW1324" s="264"/>
      <c r="HEX1324" s="264"/>
      <c r="HEY1324" s="264"/>
      <c r="HEZ1324" s="264"/>
      <c r="HFA1324" s="264"/>
      <c r="HFB1324" s="264"/>
      <c r="HFC1324" s="264"/>
      <c r="HFD1324" s="264"/>
      <c r="HFE1324" s="264"/>
      <c r="HFF1324" s="264"/>
      <c r="HFG1324" s="264"/>
      <c r="HFH1324" s="264"/>
      <c r="HFI1324" s="264"/>
      <c r="HFJ1324" s="264"/>
      <c r="HFK1324" s="264"/>
      <c r="HFL1324" s="264"/>
      <c r="HFM1324" s="264"/>
      <c r="HFN1324" s="264"/>
      <c r="HFO1324" s="264"/>
      <c r="HFP1324" s="264"/>
      <c r="HFQ1324" s="264"/>
      <c r="HFR1324" s="264"/>
      <c r="HFS1324" s="264"/>
      <c r="HFT1324" s="264"/>
      <c r="HFU1324" s="264"/>
      <c r="HFV1324" s="264"/>
      <c r="HFW1324" s="264"/>
      <c r="HFX1324" s="264"/>
      <c r="HFY1324" s="264"/>
      <c r="HFZ1324" s="264"/>
      <c r="HGA1324" s="264"/>
      <c r="HGB1324" s="264"/>
      <c r="HGC1324" s="264"/>
      <c r="HGD1324" s="264"/>
      <c r="HGE1324" s="264"/>
      <c r="HGF1324" s="264"/>
      <c r="HGG1324" s="264"/>
      <c r="HGH1324" s="264"/>
      <c r="HGI1324" s="264"/>
      <c r="HGJ1324" s="264"/>
      <c r="HGK1324" s="264"/>
      <c r="HGL1324" s="264"/>
      <c r="HGM1324" s="264"/>
      <c r="HGN1324" s="264"/>
      <c r="HGO1324" s="264"/>
      <c r="HGP1324" s="264"/>
      <c r="HGQ1324" s="264"/>
      <c r="HGR1324" s="264"/>
      <c r="HGS1324" s="264"/>
      <c r="HGT1324" s="264"/>
      <c r="HGU1324" s="264"/>
      <c r="HGV1324" s="264"/>
      <c r="HGW1324" s="264"/>
      <c r="HGX1324" s="264"/>
      <c r="HGY1324" s="264"/>
      <c r="HGZ1324" s="264"/>
      <c r="HHA1324" s="264"/>
      <c r="HHB1324" s="264"/>
      <c r="HHC1324" s="264"/>
      <c r="HHD1324" s="264"/>
      <c r="HHE1324" s="264"/>
      <c r="HHF1324" s="264"/>
      <c r="HHG1324" s="264"/>
      <c r="HHH1324" s="264"/>
      <c r="HHI1324" s="264"/>
      <c r="HHJ1324" s="264"/>
      <c r="HHK1324" s="264"/>
      <c r="HHL1324" s="264"/>
      <c r="HHM1324" s="264"/>
      <c r="HHN1324" s="264"/>
      <c r="HHO1324" s="264"/>
      <c r="HHP1324" s="264"/>
      <c r="HHQ1324" s="264"/>
      <c r="HHR1324" s="264"/>
      <c r="HHS1324" s="264"/>
      <c r="HHT1324" s="264"/>
      <c r="HHU1324" s="264"/>
      <c r="HHV1324" s="264"/>
      <c r="HHW1324" s="264"/>
      <c r="HHX1324" s="264"/>
      <c r="HHY1324" s="264"/>
      <c r="HHZ1324" s="264"/>
      <c r="HIA1324" s="264"/>
      <c r="HIB1324" s="264"/>
      <c r="HIC1324" s="264"/>
      <c r="HID1324" s="264"/>
      <c r="HIE1324" s="264"/>
      <c r="HIF1324" s="264"/>
      <c r="HIG1324" s="264"/>
      <c r="HIH1324" s="264"/>
      <c r="HII1324" s="264"/>
      <c r="HIJ1324" s="264"/>
      <c r="HIK1324" s="264"/>
      <c r="HIL1324" s="264"/>
      <c r="HIM1324" s="264"/>
      <c r="HIN1324" s="264"/>
      <c r="HIO1324" s="264"/>
      <c r="HIP1324" s="264"/>
      <c r="HIQ1324" s="264"/>
      <c r="HIR1324" s="264"/>
      <c r="HIS1324" s="264"/>
      <c r="HIT1324" s="264"/>
      <c r="HIU1324" s="264"/>
      <c r="HIV1324" s="264"/>
      <c r="HIW1324" s="264"/>
      <c r="HIX1324" s="264"/>
      <c r="HIY1324" s="264"/>
      <c r="HIZ1324" s="264"/>
      <c r="HJA1324" s="264"/>
      <c r="HJB1324" s="264"/>
      <c r="HJC1324" s="264"/>
      <c r="HJD1324" s="264"/>
      <c r="HJE1324" s="264"/>
      <c r="HJF1324" s="264"/>
      <c r="HJG1324" s="264"/>
      <c r="HJH1324" s="264"/>
      <c r="HJI1324" s="264"/>
      <c r="HJJ1324" s="264"/>
      <c r="HJK1324" s="264"/>
      <c r="HJL1324" s="264"/>
      <c r="HJM1324" s="264"/>
      <c r="HJN1324" s="264"/>
      <c r="HJO1324" s="264"/>
      <c r="HJP1324" s="264"/>
      <c r="HJQ1324" s="264"/>
      <c r="HJR1324" s="264"/>
      <c r="HJS1324" s="264"/>
      <c r="HJT1324" s="264"/>
      <c r="HJU1324" s="264"/>
      <c r="HJV1324" s="264"/>
      <c r="HJW1324" s="264"/>
      <c r="HJX1324" s="264"/>
      <c r="HJY1324" s="264"/>
      <c r="HJZ1324" s="264"/>
      <c r="HKA1324" s="264"/>
      <c r="HKB1324" s="264"/>
      <c r="HKC1324" s="264"/>
      <c r="HKD1324" s="264"/>
      <c r="HKE1324" s="264"/>
      <c r="HKF1324" s="264"/>
      <c r="HKG1324" s="264"/>
      <c r="HKH1324" s="264"/>
      <c r="HKI1324" s="264"/>
      <c r="HKJ1324" s="264"/>
      <c r="HKK1324" s="264"/>
      <c r="HKL1324" s="264"/>
      <c r="HKM1324" s="264"/>
      <c r="HKN1324" s="264"/>
      <c r="HKO1324" s="264"/>
      <c r="HKP1324" s="264"/>
      <c r="HKQ1324" s="264"/>
      <c r="HKR1324" s="264"/>
      <c r="HKS1324" s="264"/>
      <c r="HKT1324" s="264"/>
      <c r="HKU1324" s="264"/>
      <c r="HKV1324" s="264"/>
      <c r="HKW1324" s="264"/>
      <c r="HKX1324" s="264"/>
      <c r="HKY1324" s="264"/>
      <c r="HKZ1324" s="264"/>
      <c r="HLA1324" s="264"/>
      <c r="HLB1324" s="264"/>
      <c r="HLC1324" s="264"/>
      <c r="HLD1324" s="264"/>
      <c r="HLE1324" s="264"/>
      <c r="HLF1324" s="264"/>
      <c r="HLG1324" s="264"/>
      <c r="HLH1324" s="264"/>
      <c r="HLI1324" s="264"/>
      <c r="HLJ1324" s="264"/>
      <c r="HLK1324" s="264"/>
      <c r="HLL1324" s="264"/>
      <c r="HLM1324" s="264"/>
      <c r="HLN1324" s="264"/>
      <c r="HLO1324" s="264"/>
      <c r="HLP1324" s="264"/>
      <c r="HLQ1324" s="264"/>
      <c r="HLR1324" s="264"/>
      <c r="HLS1324" s="264"/>
      <c r="HLT1324" s="264"/>
      <c r="HLU1324" s="264"/>
      <c r="HLV1324" s="264"/>
      <c r="HLW1324" s="264"/>
      <c r="HLX1324" s="264"/>
      <c r="HLY1324" s="264"/>
      <c r="HLZ1324" s="264"/>
      <c r="HMA1324" s="264"/>
      <c r="HMB1324" s="264"/>
      <c r="HMC1324" s="264"/>
      <c r="HMD1324" s="264"/>
      <c r="HME1324" s="264"/>
      <c r="HMF1324" s="264"/>
      <c r="HMG1324" s="264"/>
      <c r="HMH1324" s="264"/>
      <c r="HMI1324" s="264"/>
      <c r="HMJ1324" s="264"/>
      <c r="HMK1324" s="264"/>
      <c r="HML1324" s="264"/>
      <c r="HMM1324" s="264"/>
      <c r="HMN1324" s="264"/>
      <c r="HMO1324" s="264"/>
      <c r="HMP1324" s="264"/>
      <c r="HMQ1324" s="264"/>
      <c r="HMR1324" s="264"/>
      <c r="HMS1324" s="264"/>
      <c r="HMT1324" s="264"/>
      <c r="HMU1324" s="264"/>
      <c r="HMV1324" s="264"/>
      <c r="HMW1324" s="264"/>
      <c r="HMX1324" s="264"/>
      <c r="HMY1324" s="264"/>
      <c r="HMZ1324" s="264"/>
      <c r="HNA1324" s="264"/>
      <c r="HNB1324" s="264"/>
      <c r="HNC1324" s="264"/>
      <c r="HND1324" s="264"/>
      <c r="HNE1324" s="264"/>
      <c r="HNF1324" s="264"/>
      <c r="HNG1324" s="264"/>
      <c r="HNH1324" s="264"/>
      <c r="HNI1324" s="264"/>
      <c r="HNJ1324" s="264"/>
      <c r="HNK1324" s="264"/>
      <c r="HNL1324" s="264"/>
      <c r="HNM1324" s="264"/>
      <c r="HNN1324" s="264"/>
      <c r="HNO1324" s="264"/>
      <c r="HNP1324" s="264"/>
      <c r="HNQ1324" s="264"/>
      <c r="HNR1324" s="264"/>
      <c r="HNS1324" s="264"/>
      <c r="HNT1324" s="264"/>
      <c r="HNU1324" s="264"/>
      <c r="HNV1324" s="264"/>
      <c r="HNW1324" s="264"/>
      <c r="HNX1324" s="264"/>
      <c r="HNY1324" s="264"/>
      <c r="HNZ1324" s="264"/>
      <c r="HOA1324" s="264"/>
      <c r="HOB1324" s="264"/>
      <c r="HOC1324" s="264"/>
      <c r="HOD1324" s="264"/>
      <c r="HOE1324" s="264"/>
      <c r="HOF1324" s="264"/>
      <c r="HOG1324" s="264"/>
      <c r="HOH1324" s="264"/>
      <c r="HOI1324" s="264"/>
      <c r="HOJ1324" s="264"/>
      <c r="HOK1324" s="264"/>
      <c r="HOL1324" s="264"/>
      <c r="HOM1324" s="264"/>
      <c r="HON1324" s="264"/>
      <c r="HOO1324" s="264"/>
      <c r="HOP1324" s="264"/>
      <c r="HOQ1324" s="264"/>
      <c r="HOR1324" s="264"/>
      <c r="HOS1324" s="264"/>
      <c r="HOT1324" s="264"/>
      <c r="HOU1324" s="264"/>
      <c r="HOV1324" s="264"/>
      <c r="HOW1324" s="264"/>
      <c r="HOX1324" s="264"/>
      <c r="HOY1324" s="264"/>
      <c r="HOZ1324" s="264"/>
      <c r="HPA1324" s="264"/>
      <c r="HPB1324" s="264"/>
      <c r="HPC1324" s="264"/>
      <c r="HPD1324" s="264"/>
      <c r="HPE1324" s="264"/>
      <c r="HPF1324" s="264"/>
      <c r="HPG1324" s="264"/>
      <c r="HPH1324" s="264"/>
      <c r="HPI1324" s="264"/>
      <c r="HPJ1324" s="264"/>
      <c r="HPK1324" s="264"/>
      <c r="HPL1324" s="264"/>
      <c r="HPM1324" s="264"/>
      <c r="HPN1324" s="264"/>
      <c r="HPO1324" s="264"/>
      <c r="HPP1324" s="264"/>
      <c r="HPQ1324" s="264"/>
      <c r="HPR1324" s="264"/>
      <c r="HPS1324" s="264"/>
      <c r="HPT1324" s="264"/>
      <c r="HPU1324" s="264"/>
      <c r="HPV1324" s="264"/>
      <c r="HPW1324" s="264"/>
      <c r="HPX1324" s="264"/>
      <c r="HPY1324" s="264"/>
      <c r="HPZ1324" s="264"/>
      <c r="HQA1324" s="264"/>
      <c r="HQB1324" s="264"/>
      <c r="HQC1324" s="264"/>
      <c r="HQD1324" s="264"/>
      <c r="HQE1324" s="264"/>
      <c r="HQF1324" s="264"/>
      <c r="HQG1324" s="264"/>
      <c r="HQH1324" s="264"/>
      <c r="HQI1324" s="264"/>
      <c r="HQJ1324" s="264"/>
      <c r="HQK1324" s="264"/>
      <c r="HQL1324" s="264"/>
      <c r="HQM1324" s="264"/>
      <c r="HQN1324" s="264"/>
      <c r="HQO1324" s="264"/>
      <c r="HQP1324" s="264"/>
      <c r="HQQ1324" s="264"/>
      <c r="HQR1324" s="264"/>
      <c r="HQS1324" s="264"/>
      <c r="HQT1324" s="264"/>
      <c r="HQU1324" s="264"/>
      <c r="HQV1324" s="264"/>
      <c r="HQW1324" s="264"/>
      <c r="HQX1324" s="264"/>
      <c r="HQY1324" s="264"/>
      <c r="HQZ1324" s="264"/>
      <c r="HRA1324" s="264"/>
      <c r="HRB1324" s="264"/>
      <c r="HRC1324" s="264"/>
      <c r="HRD1324" s="264"/>
      <c r="HRE1324" s="264"/>
      <c r="HRF1324" s="264"/>
      <c r="HRG1324" s="264"/>
      <c r="HRH1324" s="264"/>
      <c r="HRI1324" s="264"/>
      <c r="HRJ1324" s="264"/>
      <c r="HRK1324" s="264"/>
      <c r="HRL1324" s="264"/>
      <c r="HRM1324" s="264"/>
      <c r="HRN1324" s="264"/>
      <c r="HRO1324" s="264"/>
      <c r="HRP1324" s="264"/>
      <c r="HRQ1324" s="264"/>
      <c r="HRR1324" s="264"/>
      <c r="HRS1324" s="264"/>
      <c r="HRT1324" s="264"/>
      <c r="HRU1324" s="264"/>
      <c r="HRV1324" s="264"/>
      <c r="HRW1324" s="264"/>
      <c r="HRX1324" s="264"/>
      <c r="HRY1324" s="264"/>
      <c r="HRZ1324" s="264"/>
      <c r="HSA1324" s="264"/>
      <c r="HSB1324" s="264"/>
      <c r="HSC1324" s="264"/>
      <c r="HSD1324" s="264"/>
      <c r="HSE1324" s="264"/>
      <c r="HSF1324" s="264"/>
      <c r="HSG1324" s="264"/>
      <c r="HSH1324" s="264"/>
      <c r="HSI1324" s="264"/>
      <c r="HSJ1324" s="264"/>
      <c r="HSK1324" s="264"/>
      <c r="HSL1324" s="264"/>
      <c r="HSM1324" s="264"/>
      <c r="HSN1324" s="264"/>
      <c r="HSO1324" s="264"/>
      <c r="HSP1324" s="264"/>
      <c r="HSQ1324" s="264"/>
      <c r="HSR1324" s="264"/>
      <c r="HSS1324" s="264"/>
      <c r="HST1324" s="264"/>
      <c r="HSU1324" s="264"/>
      <c r="HSV1324" s="264"/>
      <c r="HSW1324" s="264"/>
      <c r="HSX1324" s="264"/>
      <c r="HSY1324" s="264"/>
      <c r="HSZ1324" s="264"/>
      <c r="HTA1324" s="264"/>
      <c r="HTB1324" s="264"/>
      <c r="HTC1324" s="264"/>
      <c r="HTD1324" s="264"/>
      <c r="HTE1324" s="264"/>
      <c r="HTF1324" s="264"/>
      <c r="HTG1324" s="264"/>
      <c r="HTH1324" s="264"/>
      <c r="HTI1324" s="264"/>
      <c r="HTJ1324" s="264"/>
      <c r="HTK1324" s="264"/>
      <c r="HTL1324" s="264"/>
      <c r="HTM1324" s="264"/>
      <c r="HTN1324" s="264"/>
      <c r="HTO1324" s="264"/>
      <c r="HTP1324" s="264"/>
      <c r="HTQ1324" s="264"/>
      <c r="HTR1324" s="264"/>
      <c r="HTS1324" s="264"/>
      <c r="HTT1324" s="264"/>
      <c r="HTU1324" s="264"/>
      <c r="HTV1324" s="264"/>
      <c r="HTW1324" s="264"/>
      <c r="HTX1324" s="264"/>
      <c r="HTY1324" s="264"/>
      <c r="HTZ1324" s="264"/>
      <c r="HUA1324" s="264"/>
      <c r="HUB1324" s="264"/>
      <c r="HUC1324" s="264"/>
      <c r="HUD1324" s="264"/>
      <c r="HUE1324" s="264"/>
      <c r="HUF1324" s="264"/>
      <c r="HUG1324" s="264"/>
      <c r="HUH1324" s="264"/>
      <c r="HUI1324" s="264"/>
      <c r="HUJ1324" s="264"/>
      <c r="HUK1324" s="264"/>
      <c r="HUL1324" s="264"/>
      <c r="HUM1324" s="264"/>
      <c r="HUN1324" s="264"/>
      <c r="HUO1324" s="264"/>
      <c r="HUP1324" s="264"/>
      <c r="HUQ1324" s="264"/>
      <c r="HUR1324" s="264"/>
      <c r="HUS1324" s="264"/>
      <c r="HUT1324" s="264"/>
      <c r="HUU1324" s="264"/>
      <c r="HUV1324" s="264"/>
      <c r="HUW1324" s="264"/>
      <c r="HUX1324" s="264"/>
      <c r="HUY1324" s="264"/>
      <c r="HUZ1324" s="264"/>
      <c r="HVA1324" s="264"/>
      <c r="HVB1324" s="264"/>
      <c r="HVC1324" s="264"/>
      <c r="HVD1324" s="264"/>
      <c r="HVE1324" s="264"/>
      <c r="HVF1324" s="264"/>
      <c r="HVG1324" s="264"/>
      <c r="HVH1324" s="264"/>
      <c r="HVI1324" s="264"/>
      <c r="HVJ1324" s="264"/>
      <c r="HVK1324" s="264"/>
      <c r="HVL1324" s="264"/>
      <c r="HVM1324" s="264"/>
      <c r="HVN1324" s="264"/>
      <c r="HVO1324" s="264"/>
      <c r="HVP1324" s="264"/>
      <c r="HVQ1324" s="264"/>
      <c r="HVR1324" s="264"/>
      <c r="HVS1324" s="264"/>
      <c r="HVT1324" s="264"/>
      <c r="HVU1324" s="264"/>
      <c r="HVV1324" s="264"/>
      <c r="HVW1324" s="264"/>
      <c r="HVX1324" s="264"/>
      <c r="HVY1324" s="264"/>
      <c r="HVZ1324" s="264"/>
      <c r="HWA1324" s="264"/>
      <c r="HWB1324" s="264"/>
      <c r="HWC1324" s="264"/>
      <c r="HWD1324" s="264"/>
      <c r="HWE1324" s="264"/>
      <c r="HWF1324" s="264"/>
      <c r="HWG1324" s="264"/>
      <c r="HWH1324" s="264"/>
      <c r="HWI1324" s="264"/>
      <c r="HWJ1324" s="264"/>
      <c r="HWK1324" s="264"/>
      <c r="HWL1324" s="264"/>
      <c r="HWM1324" s="264"/>
      <c r="HWN1324" s="264"/>
      <c r="HWO1324" s="264"/>
      <c r="HWP1324" s="264"/>
      <c r="HWQ1324" s="264"/>
      <c r="HWR1324" s="264"/>
      <c r="HWS1324" s="264"/>
      <c r="HWT1324" s="264"/>
      <c r="HWU1324" s="264"/>
      <c r="HWV1324" s="264"/>
      <c r="HWW1324" s="264"/>
      <c r="HWX1324" s="264"/>
      <c r="HWY1324" s="264"/>
      <c r="HWZ1324" s="264"/>
      <c r="HXA1324" s="264"/>
      <c r="HXB1324" s="264"/>
      <c r="HXC1324" s="264"/>
      <c r="HXD1324" s="264"/>
      <c r="HXE1324" s="264"/>
      <c r="HXF1324" s="264"/>
      <c r="HXG1324" s="264"/>
      <c r="HXH1324" s="264"/>
      <c r="HXI1324" s="264"/>
      <c r="HXJ1324" s="264"/>
      <c r="HXK1324" s="264"/>
      <c r="HXL1324" s="264"/>
      <c r="HXM1324" s="264"/>
      <c r="HXN1324" s="264"/>
      <c r="HXO1324" s="264"/>
      <c r="HXP1324" s="264"/>
      <c r="HXQ1324" s="264"/>
      <c r="HXR1324" s="264"/>
      <c r="HXS1324" s="264"/>
      <c r="HXT1324" s="264"/>
      <c r="HXU1324" s="264"/>
      <c r="HXV1324" s="264"/>
      <c r="HXW1324" s="264"/>
      <c r="HXX1324" s="264"/>
      <c r="HXY1324" s="264"/>
      <c r="HXZ1324" s="264"/>
      <c r="HYA1324" s="264"/>
      <c r="HYB1324" s="264"/>
      <c r="HYC1324" s="264"/>
      <c r="HYD1324" s="264"/>
      <c r="HYE1324" s="264"/>
      <c r="HYF1324" s="264"/>
      <c r="HYG1324" s="264"/>
      <c r="HYH1324" s="264"/>
      <c r="HYI1324" s="264"/>
      <c r="HYJ1324" s="264"/>
      <c r="HYK1324" s="264"/>
      <c r="HYL1324" s="264"/>
      <c r="HYM1324" s="264"/>
      <c r="HYN1324" s="264"/>
      <c r="HYO1324" s="264"/>
      <c r="HYP1324" s="264"/>
      <c r="HYQ1324" s="264"/>
      <c r="HYR1324" s="264"/>
      <c r="HYS1324" s="264"/>
      <c r="HYT1324" s="264"/>
      <c r="HYU1324" s="264"/>
      <c r="HYV1324" s="264"/>
      <c r="HYW1324" s="264"/>
      <c r="HYX1324" s="264"/>
      <c r="HYY1324" s="264"/>
      <c r="HYZ1324" s="264"/>
      <c r="HZA1324" s="264"/>
      <c r="HZB1324" s="264"/>
      <c r="HZC1324" s="264"/>
      <c r="HZD1324" s="264"/>
      <c r="HZE1324" s="264"/>
      <c r="HZF1324" s="264"/>
      <c r="HZG1324" s="264"/>
      <c r="HZH1324" s="264"/>
      <c r="HZI1324" s="264"/>
      <c r="HZJ1324" s="264"/>
      <c r="HZK1324" s="264"/>
      <c r="HZL1324" s="264"/>
      <c r="HZM1324" s="264"/>
      <c r="HZN1324" s="264"/>
      <c r="HZO1324" s="264"/>
      <c r="HZP1324" s="264"/>
      <c r="HZQ1324" s="264"/>
      <c r="HZR1324" s="264"/>
      <c r="HZS1324" s="264"/>
      <c r="HZT1324" s="264"/>
      <c r="HZU1324" s="264"/>
      <c r="HZV1324" s="264"/>
      <c r="HZW1324" s="264"/>
      <c r="HZX1324" s="264"/>
      <c r="HZY1324" s="264"/>
      <c r="HZZ1324" s="264"/>
      <c r="IAA1324" s="264"/>
      <c r="IAB1324" s="264"/>
      <c r="IAC1324" s="264"/>
      <c r="IAD1324" s="264"/>
      <c r="IAE1324" s="264"/>
      <c r="IAF1324" s="264"/>
      <c r="IAG1324" s="264"/>
      <c r="IAH1324" s="264"/>
      <c r="IAI1324" s="264"/>
      <c r="IAJ1324" s="264"/>
      <c r="IAK1324" s="264"/>
      <c r="IAL1324" s="264"/>
      <c r="IAM1324" s="264"/>
      <c r="IAN1324" s="264"/>
      <c r="IAO1324" s="264"/>
      <c r="IAP1324" s="264"/>
      <c r="IAQ1324" s="264"/>
      <c r="IAR1324" s="264"/>
      <c r="IAS1324" s="264"/>
      <c r="IAT1324" s="264"/>
      <c r="IAU1324" s="264"/>
      <c r="IAV1324" s="264"/>
      <c r="IAW1324" s="264"/>
      <c r="IAX1324" s="264"/>
      <c r="IAY1324" s="264"/>
      <c r="IAZ1324" s="264"/>
      <c r="IBA1324" s="264"/>
      <c r="IBB1324" s="264"/>
      <c r="IBC1324" s="264"/>
      <c r="IBD1324" s="264"/>
      <c r="IBE1324" s="264"/>
      <c r="IBF1324" s="264"/>
      <c r="IBG1324" s="264"/>
      <c r="IBH1324" s="264"/>
      <c r="IBI1324" s="264"/>
      <c r="IBJ1324" s="264"/>
      <c r="IBK1324" s="264"/>
      <c r="IBL1324" s="264"/>
      <c r="IBM1324" s="264"/>
      <c r="IBN1324" s="264"/>
      <c r="IBO1324" s="264"/>
      <c r="IBP1324" s="264"/>
      <c r="IBQ1324" s="264"/>
      <c r="IBR1324" s="264"/>
      <c r="IBS1324" s="264"/>
      <c r="IBT1324" s="264"/>
      <c r="IBU1324" s="264"/>
      <c r="IBV1324" s="264"/>
      <c r="IBW1324" s="264"/>
      <c r="IBX1324" s="264"/>
      <c r="IBY1324" s="264"/>
      <c r="IBZ1324" s="264"/>
      <c r="ICA1324" s="264"/>
      <c r="ICB1324" s="264"/>
      <c r="ICC1324" s="264"/>
      <c r="ICD1324" s="264"/>
      <c r="ICE1324" s="264"/>
      <c r="ICF1324" s="264"/>
      <c r="ICG1324" s="264"/>
      <c r="ICH1324" s="264"/>
      <c r="ICI1324" s="264"/>
      <c r="ICJ1324" s="264"/>
      <c r="ICK1324" s="264"/>
      <c r="ICL1324" s="264"/>
      <c r="ICM1324" s="264"/>
      <c r="ICN1324" s="264"/>
      <c r="ICO1324" s="264"/>
      <c r="ICP1324" s="264"/>
      <c r="ICQ1324" s="264"/>
      <c r="ICR1324" s="264"/>
      <c r="ICS1324" s="264"/>
      <c r="ICT1324" s="264"/>
      <c r="ICU1324" s="264"/>
      <c r="ICV1324" s="264"/>
      <c r="ICW1324" s="264"/>
      <c r="ICX1324" s="264"/>
      <c r="ICY1324" s="264"/>
      <c r="ICZ1324" s="264"/>
      <c r="IDA1324" s="264"/>
      <c r="IDB1324" s="264"/>
      <c r="IDC1324" s="264"/>
      <c r="IDD1324" s="264"/>
      <c r="IDE1324" s="264"/>
      <c r="IDF1324" s="264"/>
      <c r="IDG1324" s="264"/>
      <c r="IDH1324" s="264"/>
      <c r="IDI1324" s="264"/>
      <c r="IDJ1324" s="264"/>
      <c r="IDK1324" s="264"/>
      <c r="IDL1324" s="264"/>
      <c r="IDM1324" s="264"/>
      <c r="IDN1324" s="264"/>
      <c r="IDO1324" s="264"/>
      <c r="IDP1324" s="264"/>
      <c r="IDQ1324" s="264"/>
      <c r="IDR1324" s="264"/>
      <c r="IDS1324" s="264"/>
      <c r="IDT1324" s="264"/>
      <c r="IDU1324" s="264"/>
      <c r="IDV1324" s="264"/>
      <c r="IDW1324" s="264"/>
      <c r="IDX1324" s="264"/>
      <c r="IDY1324" s="264"/>
      <c r="IDZ1324" s="264"/>
      <c r="IEA1324" s="264"/>
      <c r="IEB1324" s="264"/>
      <c r="IEC1324" s="264"/>
      <c r="IED1324" s="264"/>
      <c r="IEE1324" s="264"/>
      <c r="IEF1324" s="264"/>
      <c r="IEG1324" s="264"/>
      <c r="IEH1324" s="264"/>
      <c r="IEI1324" s="264"/>
      <c r="IEJ1324" s="264"/>
      <c r="IEK1324" s="264"/>
      <c r="IEL1324" s="264"/>
      <c r="IEM1324" s="264"/>
      <c r="IEN1324" s="264"/>
      <c r="IEO1324" s="264"/>
      <c r="IEP1324" s="264"/>
      <c r="IEQ1324" s="264"/>
      <c r="IER1324" s="264"/>
      <c r="IES1324" s="264"/>
      <c r="IET1324" s="264"/>
      <c r="IEU1324" s="264"/>
      <c r="IEV1324" s="264"/>
      <c r="IEW1324" s="264"/>
      <c r="IEX1324" s="264"/>
      <c r="IEY1324" s="264"/>
      <c r="IEZ1324" s="264"/>
      <c r="IFA1324" s="264"/>
      <c r="IFB1324" s="264"/>
      <c r="IFC1324" s="264"/>
      <c r="IFD1324" s="264"/>
      <c r="IFE1324" s="264"/>
      <c r="IFF1324" s="264"/>
      <c r="IFG1324" s="264"/>
      <c r="IFH1324" s="264"/>
      <c r="IFI1324" s="264"/>
      <c r="IFJ1324" s="264"/>
      <c r="IFK1324" s="264"/>
      <c r="IFL1324" s="264"/>
      <c r="IFM1324" s="264"/>
      <c r="IFN1324" s="264"/>
      <c r="IFO1324" s="264"/>
      <c r="IFP1324" s="264"/>
      <c r="IFQ1324" s="264"/>
      <c r="IFR1324" s="264"/>
      <c r="IFS1324" s="264"/>
      <c r="IFT1324" s="264"/>
      <c r="IFU1324" s="264"/>
      <c r="IFV1324" s="264"/>
      <c r="IFW1324" s="264"/>
      <c r="IFX1324" s="264"/>
      <c r="IFY1324" s="264"/>
      <c r="IFZ1324" s="264"/>
      <c r="IGA1324" s="264"/>
      <c r="IGB1324" s="264"/>
      <c r="IGC1324" s="264"/>
      <c r="IGD1324" s="264"/>
      <c r="IGE1324" s="264"/>
      <c r="IGF1324" s="264"/>
      <c r="IGG1324" s="264"/>
      <c r="IGH1324" s="264"/>
      <c r="IGI1324" s="264"/>
      <c r="IGJ1324" s="264"/>
      <c r="IGK1324" s="264"/>
      <c r="IGL1324" s="264"/>
      <c r="IGM1324" s="264"/>
      <c r="IGN1324" s="264"/>
      <c r="IGO1324" s="264"/>
      <c r="IGP1324" s="264"/>
      <c r="IGQ1324" s="264"/>
      <c r="IGR1324" s="264"/>
      <c r="IGS1324" s="264"/>
      <c r="IGT1324" s="264"/>
      <c r="IGU1324" s="264"/>
      <c r="IGV1324" s="264"/>
      <c r="IGW1324" s="264"/>
      <c r="IGX1324" s="264"/>
      <c r="IGY1324" s="264"/>
      <c r="IGZ1324" s="264"/>
      <c r="IHA1324" s="264"/>
      <c r="IHB1324" s="264"/>
      <c r="IHC1324" s="264"/>
      <c r="IHD1324" s="264"/>
      <c r="IHE1324" s="264"/>
      <c r="IHF1324" s="264"/>
      <c r="IHG1324" s="264"/>
      <c r="IHH1324" s="264"/>
      <c r="IHI1324" s="264"/>
      <c r="IHJ1324" s="264"/>
      <c r="IHK1324" s="264"/>
      <c r="IHL1324" s="264"/>
      <c r="IHM1324" s="264"/>
      <c r="IHN1324" s="264"/>
      <c r="IHO1324" s="264"/>
      <c r="IHP1324" s="264"/>
      <c r="IHQ1324" s="264"/>
      <c r="IHR1324" s="264"/>
      <c r="IHS1324" s="264"/>
      <c r="IHT1324" s="264"/>
      <c r="IHU1324" s="264"/>
      <c r="IHV1324" s="264"/>
      <c r="IHW1324" s="264"/>
      <c r="IHX1324" s="264"/>
      <c r="IHY1324" s="264"/>
      <c r="IHZ1324" s="264"/>
      <c r="IIA1324" s="264"/>
      <c r="IIB1324" s="264"/>
      <c r="IIC1324" s="264"/>
      <c r="IID1324" s="264"/>
      <c r="IIE1324" s="264"/>
      <c r="IIF1324" s="264"/>
      <c r="IIG1324" s="264"/>
      <c r="IIH1324" s="264"/>
      <c r="III1324" s="264"/>
      <c r="IIJ1324" s="264"/>
      <c r="IIK1324" s="264"/>
      <c r="IIL1324" s="264"/>
      <c r="IIM1324" s="264"/>
      <c r="IIN1324" s="264"/>
      <c r="IIO1324" s="264"/>
      <c r="IIP1324" s="264"/>
      <c r="IIQ1324" s="264"/>
      <c r="IIR1324" s="264"/>
      <c r="IIS1324" s="264"/>
      <c r="IIT1324" s="264"/>
      <c r="IIU1324" s="264"/>
      <c r="IIV1324" s="264"/>
      <c r="IIW1324" s="264"/>
      <c r="IIX1324" s="264"/>
      <c r="IIY1324" s="264"/>
      <c r="IIZ1324" s="264"/>
      <c r="IJA1324" s="264"/>
      <c r="IJB1324" s="264"/>
      <c r="IJC1324" s="264"/>
      <c r="IJD1324" s="264"/>
      <c r="IJE1324" s="264"/>
      <c r="IJF1324" s="264"/>
      <c r="IJG1324" s="264"/>
      <c r="IJH1324" s="264"/>
      <c r="IJI1324" s="264"/>
      <c r="IJJ1324" s="264"/>
      <c r="IJK1324" s="264"/>
      <c r="IJL1324" s="264"/>
      <c r="IJM1324" s="264"/>
      <c r="IJN1324" s="264"/>
      <c r="IJO1324" s="264"/>
      <c r="IJP1324" s="264"/>
      <c r="IJQ1324" s="264"/>
      <c r="IJR1324" s="264"/>
      <c r="IJS1324" s="264"/>
      <c r="IJT1324" s="264"/>
      <c r="IJU1324" s="264"/>
      <c r="IJV1324" s="264"/>
      <c r="IJW1324" s="264"/>
      <c r="IJX1324" s="264"/>
      <c r="IJY1324" s="264"/>
      <c r="IJZ1324" s="264"/>
      <c r="IKA1324" s="264"/>
      <c r="IKB1324" s="264"/>
      <c r="IKC1324" s="264"/>
      <c r="IKD1324" s="264"/>
      <c r="IKE1324" s="264"/>
      <c r="IKF1324" s="264"/>
      <c r="IKG1324" s="264"/>
      <c r="IKH1324" s="264"/>
      <c r="IKI1324" s="264"/>
      <c r="IKJ1324" s="264"/>
      <c r="IKK1324" s="264"/>
      <c r="IKL1324" s="264"/>
      <c r="IKM1324" s="264"/>
      <c r="IKN1324" s="264"/>
      <c r="IKO1324" s="264"/>
      <c r="IKP1324" s="264"/>
      <c r="IKQ1324" s="264"/>
      <c r="IKR1324" s="264"/>
      <c r="IKS1324" s="264"/>
      <c r="IKT1324" s="264"/>
      <c r="IKU1324" s="264"/>
      <c r="IKV1324" s="264"/>
      <c r="IKW1324" s="264"/>
      <c r="IKX1324" s="264"/>
      <c r="IKY1324" s="264"/>
      <c r="IKZ1324" s="264"/>
      <c r="ILA1324" s="264"/>
      <c r="ILB1324" s="264"/>
      <c r="ILC1324" s="264"/>
      <c r="ILD1324" s="264"/>
      <c r="ILE1324" s="264"/>
      <c r="ILF1324" s="264"/>
      <c r="ILG1324" s="264"/>
      <c r="ILH1324" s="264"/>
      <c r="ILI1324" s="264"/>
      <c r="ILJ1324" s="264"/>
      <c r="ILK1324" s="264"/>
      <c r="ILL1324" s="264"/>
      <c r="ILM1324" s="264"/>
      <c r="ILN1324" s="264"/>
      <c r="ILO1324" s="264"/>
      <c r="ILP1324" s="264"/>
      <c r="ILQ1324" s="264"/>
      <c r="ILR1324" s="264"/>
      <c r="ILS1324" s="264"/>
      <c r="ILT1324" s="264"/>
      <c r="ILU1324" s="264"/>
      <c r="ILV1324" s="264"/>
      <c r="ILW1324" s="264"/>
      <c r="ILX1324" s="264"/>
      <c r="ILY1324" s="264"/>
      <c r="ILZ1324" s="264"/>
      <c r="IMA1324" s="264"/>
      <c r="IMB1324" s="264"/>
      <c r="IMC1324" s="264"/>
      <c r="IMD1324" s="264"/>
      <c r="IME1324" s="264"/>
      <c r="IMF1324" s="264"/>
      <c r="IMG1324" s="264"/>
      <c r="IMH1324" s="264"/>
      <c r="IMI1324" s="264"/>
      <c r="IMJ1324" s="264"/>
      <c r="IMK1324" s="264"/>
      <c r="IML1324" s="264"/>
      <c r="IMM1324" s="264"/>
      <c r="IMN1324" s="264"/>
      <c r="IMO1324" s="264"/>
      <c r="IMP1324" s="264"/>
      <c r="IMQ1324" s="264"/>
      <c r="IMR1324" s="264"/>
      <c r="IMS1324" s="264"/>
      <c r="IMT1324" s="264"/>
      <c r="IMU1324" s="264"/>
      <c r="IMV1324" s="264"/>
      <c r="IMW1324" s="264"/>
      <c r="IMX1324" s="264"/>
      <c r="IMY1324" s="264"/>
      <c r="IMZ1324" s="264"/>
      <c r="INA1324" s="264"/>
      <c r="INB1324" s="264"/>
      <c r="INC1324" s="264"/>
      <c r="IND1324" s="264"/>
      <c r="INE1324" s="264"/>
      <c r="INF1324" s="264"/>
      <c r="ING1324" s="264"/>
      <c r="INH1324" s="264"/>
      <c r="INI1324" s="264"/>
      <c r="INJ1324" s="264"/>
      <c r="INK1324" s="264"/>
      <c r="INL1324" s="264"/>
      <c r="INM1324" s="264"/>
      <c r="INN1324" s="264"/>
      <c r="INO1324" s="264"/>
      <c r="INP1324" s="264"/>
      <c r="INQ1324" s="264"/>
      <c r="INR1324" s="264"/>
      <c r="INS1324" s="264"/>
      <c r="INT1324" s="264"/>
      <c r="INU1324" s="264"/>
      <c r="INV1324" s="264"/>
      <c r="INW1324" s="264"/>
      <c r="INX1324" s="264"/>
      <c r="INY1324" s="264"/>
      <c r="INZ1324" s="264"/>
      <c r="IOA1324" s="264"/>
      <c r="IOB1324" s="264"/>
      <c r="IOC1324" s="264"/>
      <c r="IOD1324" s="264"/>
      <c r="IOE1324" s="264"/>
      <c r="IOF1324" s="264"/>
      <c r="IOG1324" s="264"/>
      <c r="IOH1324" s="264"/>
      <c r="IOI1324" s="264"/>
      <c r="IOJ1324" s="264"/>
      <c r="IOK1324" s="264"/>
      <c r="IOL1324" s="264"/>
      <c r="IOM1324" s="264"/>
      <c r="ION1324" s="264"/>
      <c r="IOO1324" s="264"/>
      <c r="IOP1324" s="264"/>
      <c r="IOQ1324" s="264"/>
      <c r="IOR1324" s="264"/>
      <c r="IOS1324" s="264"/>
      <c r="IOT1324" s="264"/>
      <c r="IOU1324" s="264"/>
      <c r="IOV1324" s="264"/>
      <c r="IOW1324" s="264"/>
      <c r="IOX1324" s="264"/>
      <c r="IOY1324" s="264"/>
      <c r="IOZ1324" s="264"/>
      <c r="IPA1324" s="264"/>
      <c r="IPB1324" s="264"/>
      <c r="IPC1324" s="264"/>
      <c r="IPD1324" s="264"/>
      <c r="IPE1324" s="264"/>
      <c r="IPF1324" s="264"/>
      <c r="IPG1324" s="264"/>
      <c r="IPH1324" s="264"/>
      <c r="IPI1324" s="264"/>
      <c r="IPJ1324" s="264"/>
      <c r="IPK1324" s="264"/>
      <c r="IPL1324" s="264"/>
      <c r="IPM1324" s="264"/>
      <c r="IPN1324" s="264"/>
      <c r="IPO1324" s="264"/>
      <c r="IPP1324" s="264"/>
      <c r="IPQ1324" s="264"/>
      <c r="IPR1324" s="264"/>
      <c r="IPS1324" s="264"/>
      <c r="IPT1324" s="264"/>
      <c r="IPU1324" s="264"/>
      <c r="IPV1324" s="264"/>
      <c r="IPW1324" s="264"/>
      <c r="IPX1324" s="264"/>
      <c r="IPY1324" s="264"/>
      <c r="IPZ1324" s="264"/>
      <c r="IQA1324" s="264"/>
      <c r="IQB1324" s="264"/>
      <c r="IQC1324" s="264"/>
      <c r="IQD1324" s="264"/>
      <c r="IQE1324" s="264"/>
      <c r="IQF1324" s="264"/>
      <c r="IQG1324" s="264"/>
      <c r="IQH1324" s="264"/>
      <c r="IQI1324" s="264"/>
      <c r="IQJ1324" s="264"/>
      <c r="IQK1324" s="264"/>
      <c r="IQL1324" s="264"/>
      <c r="IQM1324" s="264"/>
      <c r="IQN1324" s="264"/>
      <c r="IQO1324" s="264"/>
      <c r="IQP1324" s="264"/>
      <c r="IQQ1324" s="264"/>
      <c r="IQR1324" s="264"/>
      <c r="IQS1324" s="264"/>
      <c r="IQT1324" s="264"/>
      <c r="IQU1324" s="264"/>
      <c r="IQV1324" s="264"/>
      <c r="IQW1324" s="264"/>
      <c r="IQX1324" s="264"/>
      <c r="IQY1324" s="264"/>
      <c r="IQZ1324" s="264"/>
      <c r="IRA1324" s="264"/>
      <c r="IRB1324" s="264"/>
      <c r="IRC1324" s="264"/>
      <c r="IRD1324" s="264"/>
      <c r="IRE1324" s="264"/>
      <c r="IRF1324" s="264"/>
      <c r="IRG1324" s="264"/>
      <c r="IRH1324" s="264"/>
      <c r="IRI1324" s="264"/>
      <c r="IRJ1324" s="264"/>
      <c r="IRK1324" s="264"/>
      <c r="IRL1324" s="264"/>
      <c r="IRM1324" s="264"/>
      <c r="IRN1324" s="264"/>
      <c r="IRO1324" s="264"/>
      <c r="IRP1324" s="264"/>
      <c r="IRQ1324" s="264"/>
      <c r="IRR1324" s="264"/>
      <c r="IRS1324" s="264"/>
      <c r="IRT1324" s="264"/>
      <c r="IRU1324" s="264"/>
      <c r="IRV1324" s="264"/>
      <c r="IRW1324" s="264"/>
      <c r="IRX1324" s="264"/>
      <c r="IRY1324" s="264"/>
      <c r="IRZ1324" s="264"/>
      <c r="ISA1324" s="264"/>
      <c r="ISB1324" s="264"/>
      <c r="ISC1324" s="264"/>
      <c r="ISD1324" s="264"/>
      <c r="ISE1324" s="264"/>
      <c r="ISF1324" s="264"/>
      <c r="ISG1324" s="264"/>
      <c r="ISH1324" s="264"/>
      <c r="ISI1324" s="264"/>
      <c r="ISJ1324" s="264"/>
      <c r="ISK1324" s="264"/>
      <c r="ISL1324" s="264"/>
      <c r="ISM1324" s="264"/>
      <c r="ISN1324" s="264"/>
      <c r="ISO1324" s="264"/>
      <c r="ISP1324" s="264"/>
      <c r="ISQ1324" s="264"/>
      <c r="ISR1324" s="264"/>
      <c r="ISS1324" s="264"/>
      <c r="IST1324" s="264"/>
      <c r="ISU1324" s="264"/>
      <c r="ISV1324" s="264"/>
      <c r="ISW1324" s="264"/>
      <c r="ISX1324" s="264"/>
      <c r="ISY1324" s="264"/>
      <c r="ISZ1324" s="264"/>
      <c r="ITA1324" s="264"/>
      <c r="ITB1324" s="264"/>
      <c r="ITC1324" s="264"/>
      <c r="ITD1324" s="264"/>
      <c r="ITE1324" s="264"/>
      <c r="ITF1324" s="264"/>
      <c r="ITG1324" s="264"/>
      <c r="ITH1324" s="264"/>
      <c r="ITI1324" s="264"/>
      <c r="ITJ1324" s="264"/>
      <c r="ITK1324" s="264"/>
      <c r="ITL1324" s="264"/>
      <c r="ITM1324" s="264"/>
      <c r="ITN1324" s="264"/>
      <c r="ITO1324" s="264"/>
      <c r="ITP1324" s="264"/>
      <c r="ITQ1324" s="264"/>
      <c r="ITR1324" s="264"/>
      <c r="ITS1324" s="264"/>
      <c r="ITT1324" s="264"/>
      <c r="ITU1324" s="264"/>
      <c r="ITV1324" s="264"/>
      <c r="ITW1324" s="264"/>
      <c r="ITX1324" s="264"/>
      <c r="ITY1324" s="264"/>
      <c r="ITZ1324" s="264"/>
      <c r="IUA1324" s="264"/>
      <c r="IUB1324" s="264"/>
      <c r="IUC1324" s="264"/>
      <c r="IUD1324" s="264"/>
      <c r="IUE1324" s="264"/>
      <c r="IUF1324" s="264"/>
      <c r="IUG1324" s="264"/>
      <c r="IUH1324" s="264"/>
      <c r="IUI1324" s="264"/>
      <c r="IUJ1324" s="264"/>
      <c r="IUK1324" s="264"/>
      <c r="IUL1324" s="264"/>
      <c r="IUM1324" s="264"/>
      <c r="IUN1324" s="264"/>
      <c r="IUO1324" s="264"/>
      <c r="IUP1324" s="264"/>
      <c r="IUQ1324" s="264"/>
      <c r="IUR1324" s="264"/>
      <c r="IUS1324" s="264"/>
      <c r="IUT1324" s="264"/>
      <c r="IUU1324" s="264"/>
      <c r="IUV1324" s="264"/>
      <c r="IUW1324" s="264"/>
      <c r="IUX1324" s="264"/>
      <c r="IUY1324" s="264"/>
      <c r="IUZ1324" s="264"/>
      <c r="IVA1324" s="264"/>
      <c r="IVB1324" s="264"/>
      <c r="IVC1324" s="264"/>
      <c r="IVD1324" s="264"/>
      <c r="IVE1324" s="264"/>
      <c r="IVF1324" s="264"/>
      <c r="IVG1324" s="264"/>
      <c r="IVH1324" s="264"/>
      <c r="IVI1324" s="264"/>
      <c r="IVJ1324" s="264"/>
      <c r="IVK1324" s="264"/>
      <c r="IVL1324" s="264"/>
      <c r="IVM1324" s="264"/>
      <c r="IVN1324" s="264"/>
      <c r="IVO1324" s="264"/>
      <c r="IVP1324" s="264"/>
      <c r="IVQ1324" s="264"/>
      <c r="IVR1324" s="264"/>
      <c r="IVS1324" s="264"/>
      <c r="IVT1324" s="264"/>
      <c r="IVU1324" s="264"/>
      <c r="IVV1324" s="264"/>
      <c r="IVW1324" s="264"/>
      <c r="IVX1324" s="264"/>
      <c r="IVY1324" s="264"/>
      <c r="IVZ1324" s="264"/>
      <c r="IWA1324" s="264"/>
      <c r="IWB1324" s="264"/>
      <c r="IWC1324" s="264"/>
      <c r="IWD1324" s="264"/>
      <c r="IWE1324" s="264"/>
      <c r="IWF1324" s="264"/>
      <c r="IWG1324" s="264"/>
      <c r="IWH1324" s="264"/>
      <c r="IWI1324" s="264"/>
      <c r="IWJ1324" s="264"/>
      <c r="IWK1324" s="264"/>
      <c r="IWL1324" s="264"/>
      <c r="IWM1324" s="264"/>
      <c r="IWN1324" s="264"/>
      <c r="IWO1324" s="264"/>
      <c r="IWP1324" s="264"/>
      <c r="IWQ1324" s="264"/>
      <c r="IWR1324" s="264"/>
      <c r="IWS1324" s="264"/>
      <c r="IWT1324" s="264"/>
      <c r="IWU1324" s="264"/>
      <c r="IWV1324" s="264"/>
      <c r="IWW1324" s="264"/>
      <c r="IWX1324" s="264"/>
      <c r="IWY1324" s="264"/>
      <c r="IWZ1324" s="264"/>
      <c r="IXA1324" s="264"/>
      <c r="IXB1324" s="264"/>
      <c r="IXC1324" s="264"/>
      <c r="IXD1324" s="264"/>
      <c r="IXE1324" s="264"/>
      <c r="IXF1324" s="264"/>
      <c r="IXG1324" s="264"/>
      <c r="IXH1324" s="264"/>
      <c r="IXI1324" s="264"/>
      <c r="IXJ1324" s="264"/>
      <c r="IXK1324" s="264"/>
      <c r="IXL1324" s="264"/>
      <c r="IXM1324" s="264"/>
      <c r="IXN1324" s="264"/>
      <c r="IXO1324" s="264"/>
      <c r="IXP1324" s="264"/>
      <c r="IXQ1324" s="264"/>
      <c r="IXR1324" s="264"/>
      <c r="IXS1324" s="264"/>
      <c r="IXT1324" s="264"/>
      <c r="IXU1324" s="264"/>
      <c r="IXV1324" s="264"/>
      <c r="IXW1324" s="264"/>
      <c r="IXX1324" s="264"/>
      <c r="IXY1324" s="264"/>
      <c r="IXZ1324" s="264"/>
      <c r="IYA1324" s="264"/>
      <c r="IYB1324" s="264"/>
      <c r="IYC1324" s="264"/>
      <c r="IYD1324" s="264"/>
      <c r="IYE1324" s="264"/>
      <c r="IYF1324" s="264"/>
      <c r="IYG1324" s="264"/>
      <c r="IYH1324" s="264"/>
      <c r="IYI1324" s="264"/>
      <c r="IYJ1324" s="264"/>
      <c r="IYK1324" s="264"/>
      <c r="IYL1324" s="264"/>
      <c r="IYM1324" s="264"/>
      <c r="IYN1324" s="264"/>
      <c r="IYO1324" s="264"/>
      <c r="IYP1324" s="264"/>
      <c r="IYQ1324" s="264"/>
      <c r="IYR1324" s="264"/>
      <c r="IYS1324" s="264"/>
      <c r="IYT1324" s="264"/>
      <c r="IYU1324" s="264"/>
      <c r="IYV1324" s="264"/>
      <c r="IYW1324" s="264"/>
      <c r="IYX1324" s="264"/>
      <c r="IYY1324" s="264"/>
      <c r="IYZ1324" s="264"/>
      <c r="IZA1324" s="264"/>
      <c r="IZB1324" s="264"/>
      <c r="IZC1324" s="264"/>
      <c r="IZD1324" s="264"/>
      <c r="IZE1324" s="264"/>
      <c r="IZF1324" s="264"/>
      <c r="IZG1324" s="264"/>
      <c r="IZH1324" s="264"/>
      <c r="IZI1324" s="264"/>
      <c r="IZJ1324" s="264"/>
      <c r="IZK1324" s="264"/>
      <c r="IZL1324" s="264"/>
      <c r="IZM1324" s="264"/>
      <c r="IZN1324" s="264"/>
      <c r="IZO1324" s="264"/>
      <c r="IZP1324" s="264"/>
      <c r="IZQ1324" s="264"/>
      <c r="IZR1324" s="264"/>
      <c r="IZS1324" s="264"/>
      <c r="IZT1324" s="264"/>
      <c r="IZU1324" s="264"/>
      <c r="IZV1324" s="264"/>
      <c r="IZW1324" s="264"/>
      <c r="IZX1324" s="264"/>
      <c r="IZY1324" s="264"/>
      <c r="IZZ1324" s="264"/>
      <c r="JAA1324" s="264"/>
      <c r="JAB1324" s="264"/>
      <c r="JAC1324" s="264"/>
      <c r="JAD1324" s="264"/>
      <c r="JAE1324" s="264"/>
      <c r="JAF1324" s="264"/>
      <c r="JAG1324" s="264"/>
      <c r="JAH1324" s="264"/>
      <c r="JAI1324" s="264"/>
      <c r="JAJ1324" s="264"/>
      <c r="JAK1324" s="264"/>
      <c r="JAL1324" s="264"/>
      <c r="JAM1324" s="264"/>
      <c r="JAN1324" s="264"/>
      <c r="JAO1324" s="264"/>
      <c r="JAP1324" s="264"/>
      <c r="JAQ1324" s="264"/>
      <c r="JAR1324" s="264"/>
      <c r="JAS1324" s="264"/>
      <c r="JAT1324" s="264"/>
      <c r="JAU1324" s="264"/>
      <c r="JAV1324" s="264"/>
      <c r="JAW1324" s="264"/>
      <c r="JAX1324" s="264"/>
      <c r="JAY1324" s="264"/>
      <c r="JAZ1324" s="264"/>
      <c r="JBA1324" s="264"/>
      <c r="JBB1324" s="264"/>
      <c r="JBC1324" s="264"/>
      <c r="JBD1324" s="264"/>
      <c r="JBE1324" s="264"/>
      <c r="JBF1324" s="264"/>
      <c r="JBG1324" s="264"/>
      <c r="JBH1324" s="264"/>
      <c r="JBI1324" s="264"/>
      <c r="JBJ1324" s="264"/>
      <c r="JBK1324" s="264"/>
      <c r="JBL1324" s="264"/>
      <c r="JBM1324" s="264"/>
      <c r="JBN1324" s="264"/>
      <c r="JBO1324" s="264"/>
      <c r="JBP1324" s="264"/>
      <c r="JBQ1324" s="264"/>
      <c r="JBR1324" s="264"/>
      <c r="JBS1324" s="264"/>
      <c r="JBT1324" s="264"/>
      <c r="JBU1324" s="264"/>
      <c r="JBV1324" s="264"/>
      <c r="JBW1324" s="264"/>
      <c r="JBX1324" s="264"/>
      <c r="JBY1324" s="264"/>
      <c r="JBZ1324" s="264"/>
      <c r="JCA1324" s="264"/>
      <c r="JCB1324" s="264"/>
      <c r="JCC1324" s="264"/>
      <c r="JCD1324" s="264"/>
      <c r="JCE1324" s="264"/>
      <c r="JCF1324" s="264"/>
      <c r="JCG1324" s="264"/>
      <c r="JCH1324" s="264"/>
      <c r="JCI1324" s="264"/>
      <c r="JCJ1324" s="264"/>
      <c r="JCK1324" s="264"/>
      <c r="JCL1324" s="264"/>
      <c r="JCM1324" s="264"/>
      <c r="JCN1324" s="264"/>
      <c r="JCO1324" s="264"/>
      <c r="JCP1324" s="264"/>
      <c r="JCQ1324" s="264"/>
      <c r="JCR1324" s="264"/>
      <c r="JCS1324" s="264"/>
      <c r="JCT1324" s="264"/>
      <c r="JCU1324" s="264"/>
      <c r="JCV1324" s="264"/>
      <c r="JCW1324" s="264"/>
      <c r="JCX1324" s="264"/>
      <c r="JCY1324" s="264"/>
      <c r="JCZ1324" s="264"/>
      <c r="JDA1324" s="264"/>
      <c r="JDB1324" s="264"/>
      <c r="JDC1324" s="264"/>
      <c r="JDD1324" s="264"/>
      <c r="JDE1324" s="264"/>
      <c r="JDF1324" s="264"/>
      <c r="JDG1324" s="264"/>
      <c r="JDH1324" s="264"/>
      <c r="JDI1324" s="264"/>
      <c r="JDJ1324" s="264"/>
      <c r="JDK1324" s="264"/>
      <c r="JDL1324" s="264"/>
      <c r="JDM1324" s="264"/>
      <c r="JDN1324" s="264"/>
      <c r="JDO1324" s="264"/>
      <c r="JDP1324" s="264"/>
      <c r="JDQ1324" s="264"/>
      <c r="JDR1324" s="264"/>
      <c r="JDS1324" s="264"/>
      <c r="JDT1324" s="264"/>
      <c r="JDU1324" s="264"/>
      <c r="JDV1324" s="264"/>
      <c r="JDW1324" s="264"/>
      <c r="JDX1324" s="264"/>
      <c r="JDY1324" s="264"/>
      <c r="JDZ1324" s="264"/>
      <c r="JEA1324" s="264"/>
      <c r="JEB1324" s="264"/>
      <c r="JEC1324" s="264"/>
      <c r="JED1324" s="264"/>
      <c r="JEE1324" s="264"/>
      <c r="JEF1324" s="264"/>
      <c r="JEG1324" s="264"/>
      <c r="JEH1324" s="264"/>
      <c r="JEI1324" s="264"/>
      <c r="JEJ1324" s="264"/>
      <c r="JEK1324" s="264"/>
      <c r="JEL1324" s="264"/>
      <c r="JEM1324" s="264"/>
      <c r="JEN1324" s="264"/>
      <c r="JEO1324" s="264"/>
      <c r="JEP1324" s="264"/>
      <c r="JEQ1324" s="264"/>
      <c r="JER1324" s="264"/>
      <c r="JES1324" s="264"/>
      <c r="JET1324" s="264"/>
      <c r="JEU1324" s="264"/>
      <c r="JEV1324" s="264"/>
      <c r="JEW1324" s="264"/>
      <c r="JEX1324" s="264"/>
      <c r="JEY1324" s="264"/>
      <c r="JEZ1324" s="264"/>
      <c r="JFA1324" s="264"/>
      <c r="JFB1324" s="264"/>
      <c r="JFC1324" s="264"/>
      <c r="JFD1324" s="264"/>
      <c r="JFE1324" s="264"/>
      <c r="JFF1324" s="264"/>
      <c r="JFG1324" s="264"/>
      <c r="JFH1324" s="264"/>
      <c r="JFI1324" s="264"/>
      <c r="JFJ1324" s="264"/>
      <c r="JFK1324" s="264"/>
      <c r="JFL1324" s="264"/>
      <c r="JFM1324" s="264"/>
      <c r="JFN1324" s="264"/>
      <c r="JFO1324" s="264"/>
      <c r="JFP1324" s="264"/>
      <c r="JFQ1324" s="264"/>
      <c r="JFR1324" s="264"/>
      <c r="JFS1324" s="264"/>
      <c r="JFT1324" s="264"/>
      <c r="JFU1324" s="264"/>
      <c r="JFV1324" s="264"/>
      <c r="JFW1324" s="264"/>
      <c r="JFX1324" s="264"/>
      <c r="JFY1324" s="264"/>
      <c r="JFZ1324" s="264"/>
      <c r="JGA1324" s="264"/>
      <c r="JGB1324" s="264"/>
      <c r="JGC1324" s="264"/>
      <c r="JGD1324" s="264"/>
      <c r="JGE1324" s="264"/>
      <c r="JGF1324" s="264"/>
      <c r="JGG1324" s="264"/>
      <c r="JGH1324" s="264"/>
      <c r="JGI1324" s="264"/>
      <c r="JGJ1324" s="264"/>
      <c r="JGK1324" s="264"/>
      <c r="JGL1324" s="264"/>
      <c r="JGM1324" s="264"/>
      <c r="JGN1324" s="264"/>
      <c r="JGO1324" s="264"/>
      <c r="JGP1324" s="264"/>
      <c r="JGQ1324" s="264"/>
      <c r="JGR1324" s="264"/>
      <c r="JGS1324" s="264"/>
      <c r="JGT1324" s="264"/>
      <c r="JGU1324" s="264"/>
      <c r="JGV1324" s="264"/>
      <c r="JGW1324" s="264"/>
      <c r="JGX1324" s="264"/>
      <c r="JGY1324" s="264"/>
      <c r="JGZ1324" s="264"/>
      <c r="JHA1324" s="264"/>
      <c r="JHB1324" s="264"/>
      <c r="JHC1324" s="264"/>
      <c r="JHD1324" s="264"/>
      <c r="JHE1324" s="264"/>
      <c r="JHF1324" s="264"/>
      <c r="JHG1324" s="264"/>
      <c r="JHH1324" s="264"/>
      <c r="JHI1324" s="264"/>
      <c r="JHJ1324" s="264"/>
      <c r="JHK1324" s="264"/>
      <c r="JHL1324" s="264"/>
      <c r="JHM1324" s="264"/>
      <c r="JHN1324" s="264"/>
      <c r="JHO1324" s="264"/>
      <c r="JHP1324" s="264"/>
      <c r="JHQ1324" s="264"/>
      <c r="JHR1324" s="264"/>
      <c r="JHS1324" s="264"/>
      <c r="JHT1324" s="264"/>
      <c r="JHU1324" s="264"/>
      <c r="JHV1324" s="264"/>
      <c r="JHW1324" s="264"/>
      <c r="JHX1324" s="264"/>
      <c r="JHY1324" s="264"/>
      <c r="JHZ1324" s="264"/>
      <c r="JIA1324" s="264"/>
      <c r="JIB1324" s="264"/>
      <c r="JIC1324" s="264"/>
      <c r="JID1324" s="264"/>
      <c r="JIE1324" s="264"/>
      <c r="JIF1324" s="264"/>
      <c r="JIG1324" s="264"/>
      <c r="JIH1324" s="264"/>
      <c r="JII1324" s="264"/>
      <c r="JIJ1324" s="264"/>
      <c r="JIK1324" s="264"/>
      <c r="JIL1324" s="264"/>
      <c r="JIM1324" s="264"/>
      <c r="JIN1324" s="264"/>
      <c r="JIO1324" s="264"/>
      <c r="JIP1324" s="264"/>
      <c r="JIQ1324" s="264"/>
      <c r="JIR1324" s="264"/>
      <c r="JIS1324" s="264"/>
      <c r="JIT1324" s="264"/>
      <c r="JIU1324" s="264"/>
      <c r="JIV1324" s="264"/>
      <c r="JIW1324" s="264"/>
      <c r="JIX1324" s="264"/>
      <c r="JIY1324" s="264"/>
      <c r="JIZ1324" s="264"/>
      <c r="JJA1324" s="264"/>
      <c r="JJB1324" s="264"/>
      <c r="JJC1324" s="264"/>
      <c r="JJD1324" s="264"/>
      <c r="JJE1324" s="264"/>
      <c r="JJF1324" s="264"/>
      <c r="JJG1324" s="264"/>
      <c r="JJH1324" s="264"/>
      <c r="JJI1324" s="264"/>
      <c r="JJJ1324" s="264"/>
      <c r="JJK1324" s="264"/>
      <c r="JJL1324" s="264"/>
      <c r="JJM1324" s="264"/>
      <c r="JJN1324" s="264"/>
      <c r="JJO1324" s="264"/>
      <c r="JJP1324" s="264"/>
      <c r="JJQ1324" s="264"/>
      <c r="JJR1324" s="264"/>
      <c r="JJS1324" s="264"/>
      <c r="JJT1324" s="264"/>
      <c r="JJU1324" s="264"/>
      <c r="JJV1324" s="264"/>
      <c r="JJW1324" s="264"/>
      <c r="JJX1324" s="264"/>
      <c r="JJY1324" s="264"/>
      <c r="JJZ1324" s="264"/>
      <c r="JKA1324" s="264"/>
      <c r="JKB1324" s="264"/>
      <c r="JKC1324" s="264"/>
      <c r="JKD1324" s="264"/>
      <c r="JKE1324" s="264"/>
      <c r="JKF1324" s="264"/>
      <c r="JKG1324" s="264"/>
      <c r="JKH1324" s="264"/>
      <c r="JKI1324" s="264"/>
      <c r="JKJ1324" s="264"/>
      <c r="JKK1324" s="264"/>
      <c r="JKL1324" s="264"/>
      <c r="JKM1324" s="264"/>
      <c r="JKN1324" s="264"/>
      <c r="JKO1324" s="264"/>
      <c r="JKP1324" s="264"/>
      <c r="JKQ1324" s="264"/>
      <c r="JKR1324" s="264"/>
      <c r="JKS1324" s="264"/>
      <c r="JKT1324" s="264"/>
      <c r="JKU1324" s="264"/>
      <c r="JKV1324" s="264"/>
      <c r="JKW1324" s="264"/>
      <c r="JKX1324" s="264"/>
      <c r="JKY1324" s="264"/>
      <c r="JKZ1324" s="264"/>
      <c r="JLA1324" s="264"/>
      <c r="JLB1324" s="264"/>
      <c r="JLC1324" s="264"/>
      <c r="JLD1324" s="264"/>
      <c r="JLE1324" s="264"/>
      <c r="JLF1324" s="264"/>
      <c r="JLG1324" s="264"/>
      <c r="JLH1324" s="264"/>
      <c r="JLI1324" s="264"/>
      <c r="JLJ1324" s="264"/>
      <c r="JLK1324" s="264"/>
      <c r="JLL1324" s="264"/>
      <c r="JLM1324" s="264"/>
      <c r="JLN1324" s="264"/>
      <c r="JLO1324" s="264"/>
      <c r="JLP1324" s="264"/>
      <c r="JLQ1324" s="264"/>
      <c r="JLR1324" s="264"/>
      <c r="JLS1324" s="264"/>
      <c r="JLT1324" s="264"/>
      <c r="JLU1324" s="264"/>
      <c r="JLV1324" s="264"/>
      <c r="JLW1324" s="264"/>
      <c r="JLX1324" s="264"/>
      <c r="JLY1324" s="264"/>
      <c r="JLZ1324" s="264"/>
      <c r="JMA1324" s="264"/>
      <c r="JMB1324" s="264"/>
      <c r="JMC1324" s="264"/>
      <c r="JMD1324" s="264"/>
      <c r="JME1324" s="264"/>
      <c r="JMF1324" s="264"/>
      <c r="JMG1324" s="264"/>
      <c r="JMH1324" s="264"/>
      <c r="JMI1324" s="264"/>
      <c r="JMJ1324" s="264"/>
      <c r="JMK1324" s="264"/>
      <c r="JML1324" s="264"/>
      <c r="JMM1324" s="264"/>
      <c r="JMN1324" s="264"/>
      <c r="JMO1324" s="264"/>
      <c r="JMP1324" s="264"/>
      <c r="JMQ1324" s="264"/>
      <c r="JMR1324" s="264"/>
      <c r="JMS1324" s="264"/>
      <c r="JMT1324" s="264"/>
      <c r="JMU1324" s="264"/>
      <c r="JMV1324" s="264"/>
      <c r="JMW1324" s="264"/>
      <c r="JMX1324" s="264"/>
      <c r="JMY1324" s="264"/>
      <c r="JMZ1324" s="264"/>
      <c r="JNA1324" s="264"/>
      <c r="JNB1324" s="264"/>
      <c r="JNC1324" s="264"/>
      <c r="JND1324" s="264"/>
      <c r="JNE1324" s="264"/>
      <c r="JNF1324" s="264"/>
      <c r="JNG1324" s="264"/>
      <c r="JNH1324" s="264"/>
      <c r="JNI1324" s="264"/>
      <c r="JNJ1324" s="264"/>
      <c r="JNK1324" s="264"/>
      <c r="JNL1324" s="264"/>
      <c r="JNM1324" s="264"/>
      <c r="JNN1324" s="264"/>
      <c r="JNO1324" s="264"/>
      <c r="JNP1324" s="264"/>
      <c r="JNQ1324" s="264"/>
      <c r="JNR1324" s="264"/>
      <c r="JNS1324" s="264"/>
      <c r="JNT1324" s="264"/>
      <c r="JNU1324" s="264"/>
      <c r="JNV1324" s="264"/>
      <c r="JNW1324" s="264"/>
      <c r="JNX1324" s="264"/>
      <c r="JNY1324" s="264"/>
      <c r="JNZ1324" s="264"/>
      <c r="JOA1324" s="264"/>
      <c r="JOB1324" s="264"/>
      <c r="JOC1324" s="264"/>
      <c r="JOD1324" s="264"/>
      <c r="JOE1324" s="264"/>
      <c r="JOF1324" s="264"/>
      <c r="JOG1324" s="264"/>
      <c r="JOH1324" s="264"/>
      <c r="JOI1324" s="264"/>
      <c r="JOJ1324" s="264"/>
      <c r="JOK1324" s="264"/>
      <c r="JOL1324" s="264"/>
      <c r="JOM1324" s="264"/>
      <c r="JON1324" s="264"/>
      <c r="JOO1324" s="264"/>
      <c r="JOP1324" s="264"/>
      <c r="JOQ1324" s="264"/>
      <c r="JOR1324" s="264"/>
      <c r="JOS1324" s="264"/>
      <c r="JOT1324" s="264"/>
      <c r="JOU1324" s="264"/>
      <c r="JOV1324" s="264"/>
      <c r="JOW1324" s="264"/>
      <c r="JOX1324" s="264"/>
      <c r="JOY1324" s="264"/>
      <c r="JOZ1324" s="264"/>
      <c r="JPA1324" s="264"/>
      <c r="JPB1324" s="264"/>
      <c r="JPC1324" s="264"/>
      <c r="JPD1324" s="264"/>
      <c r="JPE1324" s="264"/>
      <c r="JPF1324" s="264"/>
      <c r="JPG1324" s="264"/>
      <c r="JPH1324" s="264"/>
      <c r="JPI1324" s="264"/>
      <c r="JPJ1324" s="264"/>
      <c r="JPK1324" s="264"/>
      <c r="JPL1324" s="264"/>
      <c r="JPM1324" s="264"/>
      <c r="JPN1324" s="264"/>
      <c r="JPO1324" s="264"/>
      <c r="JPP1324" s="264"/>
      <c r="JPQ1324" s="264"/>
      <c r="JPR1324" s="264"/>
      <c r="JPS1324" s="264"/>
      <c r="JPT1324" s="264"/>
      <c r="JPU1324" s="264"/>
      <c r="JPV1324" s="264"/>
      <c r="JPW1324" s="264"/>
      <c r="JPX1324" s="264"/>
      <c r="JPY1324" s="264"/>
      <c r="JPZ1324" s="264"/>
      <c r="JQA1324" s="264"/>
      <c r="JQB1324" s="264"/>
      <c r="JQC1324" s="264"/>
      <c r="JQD1324" s="264"/>
      <c r="JQE1324" s="264"/>
      <c r="JQF1324" s="264"/>
      <c r="JQG1324" s="264"/>
      <c r="JQH1324" s="264"/>
      <c r="JQI1324" s="264"/>
      <c r="JQJ1324" s="264"/>
      <c r="JQK1324" s="264"/>
      <c r="JQL1324" s="264"/>
      <c r="JQM1324" s="264"/>
      <c r="JQN1324" s="264"/>
      <c r="JQO1324" s="264"/>
      <c r="JQP1324" s="264"/>
      <c r="JQQ1324" s="264"/>
      <c r="JQR1324" s="264"/>
      <c r="JQS1324" s="264"/>
      <c r="JQT1324" s="264"/>
      <c r="JQU1324" s="264"/>
      <c r="JQV1324" s="264"/>
      <c r="JQW1324" s="264"/>
      <c r="JQX1324" s="264"/>
      <c r="JQY1324" s="264"/>
      <c r="JQZ1324" s="264"/>
      <c r="JRA1324" s="264"/>
      <c r="JRB1324" s="264"/>
      <c r="JRC1324" s="264"/>
      <c r="JRD1324" s="264"/>
      <c r="JRE1324" s="264"/>
      <c r="JRF1324" s="264"/>
      <c r="JRG1324" s="264"/>
      <c r="JRH1324" s="264"/>
      <c r="JRI1324" s="264"/>
      <c r="JRJ1324" s="264"/>
      <c r="JRK1324" s="264"/>
      <c r="JRL1324" s="264"/>
      <c r="JRM1324" s="264"/>
      <c r="JRN1324" s="264"/>
      <c r="JRO1324" s="264"/>
      <c r="JRP1324" s="264"/>
      <c r="JRQ1324" s="264"/>
      <c r="JRR1324" s="264"/>
      <c r="JRS1324" s="264"/>
      <c r="JRT1324" s="264"/>
      <c r="JRU1324" s="264"/>
      <c r="JRV1324" s="264"/>
      <c r="JRW1324" s="264"/>
      <c r="JRX1324" s="264"/>
      <c r="JRY1324" s="264"/>
      <c r="JRZ1324" s="264"/>
      <c r="JSA1324" s="264"/>
      <c r="JSB1324" s="264"/>
      <c r="JSC1324" s="264"/>
      <c r="JSD1324" s="264"/>
      <c r="JSE1324" s="264"/>
      <c r="JSF1324" s="264"/>
      <c r="JSG1324" s="264"/>
      <c r="JSH1324" s="264"/>
      <c r="JSI1324" s="264"/>
      <c r="JSJ1324" s="264"/>
      <c r="JSK1324" s="264"/>
      <c r="JSL1324" s="264"/>
      <c r="JSM1324" s="264"/>
      <c r="JSN1324" s="264"/>
      <c r="JSO1324" s="264"/>
      <c r="JSP1324" s="264"/>
      <c r="JSQ1324" s="264"/>
      <c r="JSR1324" s="264"/>
      <c r="JSS1324" s="264"/>
      <c r="JST1324" s="264"/>
      <c r="JSU1324" s="264"/>
      <c r="JSV1324" s="264"/>
      <c r="JSW1324" s="264"/>
      <c r="JSX1324" s="264"/>
      <c r="JSY1324" s="264"/>
      <c r="JSZ1324" s="264"/>
      <c r="JTA1324" s="264"/>
      <c r="JTB1324" s="264"/>
      <c r="JTC1324" s="264"/>
      <c r="JTD1324" s="264"/>
      <c r="JTE1324" s="264"/>
      <c r="JTF1324" s="264"/>
      <c r="JTG1324" s="264"/>
      <c r="JTH1324" s="264"/>
      <c r="JTI1324" s="264"/>
      <c r="JTJ1324" s="264"/>
      <c r="JTK1324" s="264"/>
      <c r="JTL1324" s="264"/>
      <c r="JTM1324" s="264"/>
      <c r="JTN1324" s="264"/>
      <c r="JTO1324" s="264"/>
      <c r="JTP1324" s="264"/>
      <c r="JTQ1324" s="264"/>
      <c r="JTR1324" s="264"/>
      <c r="JTS1324" s="264"/>
      <c r="JTT1324" s="264"/>
      <c r="JTU1324" s="264"/>
      <c r="JTV1324" s="264"/>
      <c r="JTW1324" s="264"/>
      <c r="JTX1324" s="264"/>
      <c r="JTY1324" s="264"/>
      <c r="JTZ1324" s="264"/>
      <c r="JUA1324" s="264"/>
      <c r="JUB1324" s="264"/>
      <c r="JUC1324" s="264"/>
      <c r="JUD1324" s="264"/>
      <c r="JUE1324" s="264"/>
      <c r="JUF1324" s="264"/>
      <c r="JUG1324" s="264"/>
      <c r="JUH1324" s="264"/>
      <c r="JUI1324" s="264"/>
      <c r="JUJ1324" s="264"/>
      <c r="JUK1324" s="264"/>
      <c r="JUL1324" s="264"/>
      <c r="JUM1324" s="264"/>
      <c r="JUN1324" s="264"/>
      <c r="JUO1324" s="264"/>
      <c r="JUP1324" s="264"/>
      <c r="JUQ1324" s="264"/>
      <c r="JUR1324" s="264"/>
      <c r="JUS1324" s="264"/>
      <c r="JUT1324" s="264"/>
      <c r="JUU1324" s="264"/>
      <c r="JUV1324" s="264"/>
      <c r="JUW1324" s="264"/>
      <c r="JUX1324" s="264"/>
      <c r="JUY1324" s="264"/>
      <c r="JUZ1324" s="264"/>
      <c r="JVA1324" s="264"/>
      <c r="JVB1324" s="264"/>
      <c r="JVC1324" s="264"/>
      <c r="JVD1324" s="264"/>
      <c r="JVE1324" s="264"/>
      <c r="JVF1324" s="264"/>
      <c r="JVG1324" s="264"/>
      <c r="JVH1324" s="264"/>
      <c r="JVI1324" s="264"/>
      <c r="JVJ1324" s="264"/>
      <c r="JVK1324" s="264"/>
      <c r="JVL1324" s="264"/>
      <c r="JVM1324" s="264"/>
      <c r="JVN1324" s="264"/>
      <c r="JVO1324" s="264"/>
      <c r="JVP1324" s="264"/>
      <c r="JVQ1324" s="264"/>
      <c r="JVR1324" s="264"/>
      <c r="JVS1324" s="264"/>
      <c r="JVT1324" s="264"/>
      <c r="JVU1324" s="264"/>
      <c r="JVV1324" s="264"/>
      <c r="JVW1324" s="264"/>
      <c r="JVX1324" s="264"/>
      <c r="JVY1324" s="264"/>
      <c r="JVZ1324" s="264"/>
      <c r="JWA1324" s="264"/>
      <c r="JWB1324" s="264"/>
      <c r="JWC1324" s="264"/>
      <c r="JWD1324" s="264"/>
      <c r="JWE1324" s="264"/>
      <c r="JWF1324" s="264"/>
      <c r="JWG1324" s="264"/>
      <c r="JWH1324" s="264"/>
      <c r="JWI1324" s="264"/>
      <c r="JWJ1324" s="264"/>
      <c r="JWK1324" s="264"/>
      <c r="JWL1324" s="264"/>
      <c r="JWM1324" s="264"/>
      <c r="JWN1324" s="264"/>
      <c r="JWO1324" s="264"/>
      <c r="JWP1324" s="264"/>
      <c r="JWQ1324" s="264"/>
      <c r="JWR1324" s="264"/>
      <c r="JWS1324" s="264"/>
      <c r="JWT1324" s="264"/>
      <c r="JWU1324" s="264"/>
      <c r="JWV1324" s="264"/>
      <c r="JWW1324" s="264"/>
      <c r="JWX1324" s="264"/>
      <c r="JWY1324" s="264"/>
      <c r="JWZ1324" s="264"/>
      <c r="JXA1324" s="264"/>
      <c r="JXB1324" s="264"/>
      <c r="JXC1324" s="264"/>
      <c r="JXD1324" s="264"/>
      <c r="JXE1324" s="264"/>
      <c r="JXF1324" s="264"/>
      <c r="JXG1324" s="264"/>
      <c r="JXH1324" s="264"/>
      <c r="JXI1324" s="264"/>
      <c r="JXJ1324" s="264"/>
      <c r="JXK1324" s="264"/>
      <c r="JXL1324" s="264"/>
      <c r="JXM1324" s="264"/>
      <c r="JXN1324" s="264"/>
      <c r="JXO1324" s="264"/>
      <c r="JXP1324" s="264"/>
      <c r="JXQ1324" s="264"/>
      <c r="JXR1324" s="264"/>
      <c r="JXS1324" s="264"/>
      <c r="JXT1324" s="264"/>
      <c r="JXU1324" s="264"/>
      <c r="JXV1324" s="264"/>
      <c r="JXW1324" s="264"/>
      <c r="JXX1324" s="264"/>
      <c r="JXY1324" s="264"/>
      <c r="JXZ1324" s="264"/>
      <c r="JYA1324" s="264"/>
      <c r="JYB1324" s="264"/>
      <c r="JYC1324" s="264"/>
      <c r="JYD1324" s="264"/>
      <c r="JYE1324" s="264"/>
      <c r="JYF1324" s="264"/>
      <c r="JYG1324" s="264"/>
      <c r="JYH1324" s="264"/>
      <c r="JYI1324" s="264"/>
      <c r="JYJ1324" s="264"/>
      <c r="JYK1324" s="264"/>
      <c r="JYL1324" s="264"/>
      <c r="JYM1324" s="264"/>
      <c r="JYN1324" s="264"/>
      <c r="JYO1324" s="264"/>
      <c r="JYP1324" s="264"/>
      <c r="JYQ1324" s="264"/>
      <c r="JYR1324" s="264"/>
      <c r="JYS1324" s="264"/>
      <c r="JYT1324" s="264"/>
      <c r="JYU1324" s="264"/>
      <c r="JYV1324" s="264"/>
      <c r="JYW1324" s="264"/>
      <c r="JYX1324" s="264"/>
      <c r="JYY1324" s="264"/>
      <c r="JYZ1324" s="264"/>
      <c r="JZA1324" s="264"/>
      <c r="JZB1324" s="264"/>
      <c r="JZC1324" s="264"/>
      <c r="JZD1324" s="264"/>
      <c r="JZE1324" s="264"/>
      <c r="JZF1324" s="264"/>
      <c r="JZG1324" s="264"/>
      <c r="JZH1324" s="264"/>
      <c r="JZI1324" s="264"/>
      <c r="JZJ1324" s="264"/>
      <c r="JZK1324" s="264"/>
      <c r="JZL1324" s="264"/>
      <c r="JZM1324" s="264"/>
      <c r="JZN1324" s="264"/>
      <c r="JZO1324" s="264"/>
      <c r="JZP1324" s="264"/>
      <c r="JZQ1324" s="264"/>
      <c r="JZR1324" s="264"/>
      <c r="JZS1324" s="264"/>
      <c r="JZT1324" s="264"/>
      <c r="JZU1324" s="264"/>
      <c r="JZV1324" s="264"/>
      <c r="JZW1324" s="264"/>
      <c r="JZX1324" s="264"/>
      <c r="JZY1324" s="264"/>
      <c r="JZZ1324" s="264"/>
      <c r="KAA1324" s="264"/>
      <c r="KAB1324" s="264"/>
      <c r="KAC1324" s="264"/>
      <c r="KAD1324" s="264"/>
      <c r="KAE1324" s="264"/>
      <c r="KAF1324" s="264"/>
      <c r="KAG1324" s="264"/>
      <c r="KAH1324" s="264"/>
      <c r="KAI1324" s="264"/>
      <c r="KAJ1324" s="264"/>
      <c r="KAK1324" s="264"/>
      <c r="KAL1324" s="264"/>
      <c r="KAM1324" s="264"/>
      <c r="KAN1324" s="264"/>
      <c r="KAO1324" s="264"/>
      <c r="KAP1324" s="264"/>
      <c r="KAQ1324" s="264"/>
      <c r="KAR1324" s="264"/>
      <c r="KAS1324" s="264"/>
      <c r="KAT1324" s="264"/>
      <c r="KAU1324" s="264"/>
      <c r="KAV1324" s="264"/>
      <c r="KAW1324" s="264"/>
      <c r="KAX1324" s="264"/>
      <c r="KAY1324" s="264"/>
      <c r="KAZ1324" s="264"/>
      <c r="KBA1324" s="264"/>
      <c r="KBB1324" s="264"/>
      <c r="KBC1324" s="264"/>
      <c r="KBD1324" s="264"/>
      <c r="KBE1324" s="264"/>
      <c r="KBF1324" s="264"/>
      <c r="KBG1324" s="264"/>
      <c r="KBH1324" s="264"/>
      <c r="KBI1324" s="264"/>
      <c r="KBJ1324" s="264"/>
      <c r="KBK1324" s="264"/>
      <c r="KBL1324" s="264"/>
      <c r="KBM1324" s="264"/>
      <c r="KBN1324" s="264"/>
      <c r="KBO1324" s="264"/>
      <c r="KBP1324" s="264"/>
      <c r="KBQ1324" s="264"/>
      <c r="KBR1324" s="264"/>
      <c r="KBS1324" s="264"/>
      <c r="KBT1324" s="264"/>
      <c r="KBU1324" s="264"/>
      <c r="KBV1324" s="264"/>
      <c r="KBW1324" s="264"/>
      <c r="KBX1324" s="264"/>
      <c r="KBY1324" s="264"/>
      <c r="KBZ1324" s="264"/>
      <c r="KCA1324" s="264"/>
      <c r="KCB1324" s="264"/>
      <c r="KCC1324" s="264"/>
      <c r="KCD1324" s="264"/>
      <c r="KCE1324" s="264"/>
      <c r="KCF1324" s="264"/>
      <c r="KCG1324" s="264"/>
      <c r="KCH1324" s="264"/>
      <c r="KCI1324" s="264"/>
      <c r="KCJ1324" s="264"/>
      <c r="KCK1324" s="264"/>
      <c r="KCL1324" s="264"/>
      <c r="KCM1324" s="264"/>
      <c r="KCN1324" s="264"/>
      <c r="KCO1324" s="264"/>
      <c r="KCP1324" s="264"/>
      <c r="KCQ1324" s="264"/>
      <c r="KCR1324" s="264"/>
      <c r="KCS1324" s="264"/>
      <c r="KCT1324" s="264"/>
      <c r="KCU1324" s="264"/>
      <c r="KCV1324" s="264"/>
      <c r="KCW1324" s="264"/>
      <c r="KCX1324" s="264"/>
      <c r="KCY1324" s="264"/>
      <c r="KCZ1324" s="264"/>
      <c r="KDA1324" s="264"/>
      <c r="KDB1324" s="264"/>
      <c r="KDC1324" s="264"/>
      <c r="KDD1324" s="264"/>
      <c r="KDE1324" s="264"/>
      <c r="KDF1324" s="264"/>
      <c r="KDG1324" s="264"/>
      <c r="KDH1324" s="264"/>
      <c r="KDI1324" s="264"/>
      <c r="KDJ1324" s="264"/>
      <c r="KDK1324" s="264"/>
      <c r="KDL1324" s="264"/>
      <c r="KDM1324" s="264"/>
      <c r="KDN1324" s="264"/>
      <c r="KDO1324" s="264"/>
      <c r="KDP1324" s="264"/>
      <c r="KDQ1324" s="264"/>
      <c r="KDR1324" s="264"/>
      <c r="KDS1324" s="264"/>
      <c r="KDT1324" s="264"/>
      <c r="KDU1324" s="264"/>
      <c r="KDV1324" s="264"/>
      <c r="KDW1324" s="264"/>
      <c r="KDX1324" s="264"/>
      <c r="KDY1324" s="264"/>
      <c r="KDZ1324" s="264"/>
      <c r="KEA1324" s="264"/>
      <c r="KEB1324" s="264"/>
      <c r="KEC1324" s="264"/>
      <c r="KED1324" s="264"/>
      <c r="KEE1324" s="264"/>
      <c r="KEF1324" s="264"/>
      <c r="KEG1324" s="264"/>
      <c r="KEH1324" s="264"/>
      <c r="KEI1324" s="264"/>
      <c r="KEJ1324" s="264"/>
      <c r="KEK1324" s="264"/>
      <c r="KEL1324" s="264"/>
      <c r="KEM1324" s="264"/>
      <c r="KEN1324" s="264"/>
      <c r="KEO1324" s="264"/>
      <c r="KEP1324" s="264"/>
      <c r="KEQ1324" s="264"/>
      <c r="KER1324" s="264"/>
      <c r="KES1324" s="264"/>
      <c r="KET1324" s="264"/>
      <c r="KEU1324" s="264"/>
      <c r="KEV1324" s="264"/>
      <c r="KEW1324" s="264"/>
      <c r="KEX1324" s="264"/>
      <c r="KEY1324" s="264"/>
      <c r="KEZ1324" s="264"/>
      <c r="KFA1324" s="264"/>
      <c r="KFB1324" s="264"/>
      <c r="KFC1324" s="264"/>
      <c r="KFD1324" s="264"/>
      <c r="KFE1324" s="264"/>
      <c r="KFF1324" s="264"/>
      <c r="KFG1324" s="264"/>
      <c r="KFH1324" s="264"/>
      <c r="KFI1324" s="264"/>
      <c r="KFJ1324" s="264"/>
      <c r="KFK1324" s="264"/>
      <c r="KFL1324" s="264"/>
      <c r="KFM1324" s="264"/>
      <c r="KFN1324" s="264"/>
      <c r="KFO1324" s="264"/>
      <c r="KFP1324" s="264"/>
      <c r="KFQ1324" s="264"/>
      <c r="KFR1324" s="264"/>
      <c r="KFS1324" s="264"/>
      <c r="KFT1324" s="264"/>
      <c r="KFU1324" s="264"/>
      <c r="KFV1324" s="264"/>
      <c r="KFW1324" s="264"/>
      <c r="KFX1324" s="264"/>
      <c r="KFY1324" s="264"/>
      <c r="KFZ1324" s="264"/>
      <c r="KGA1324" s="264"/>
      <c r="KGB1324" s="264"/>
      <c r="KGC1324" s="264"/>
      <c r="KGD1324" s="264"/>
      <c r="KGE1324" s="264"/>
      <c r="KGF1324" s="264"/>
      <c r="KGG1324" s="264"/>
      <c r="KGH1324" s="264"/>
      <c r="KGI1324" s="264"/>
      <c r="KGJ1324" s="264"/>
      <c r="KGK1324" s="264"/>
      <c r="KGL1324" s="264"/>
      <c r="KGM1324" s="264"/>
      <c r="KGN1324" s="264"/>
      <c r="KGO1324" s="264"/>
      <c r="KGP1324" s="264"/>
      <c r="KGQ1324" s="264"/>
      <c r="KGR1324" s="264"/>
      <c r="KGS1324" s="264"/>
      <c r="KGT1324" s="264"/>
      <c r="KGU1324" s="264"/>
      <c r="KGV1324" s="264"/>
      <c r="KGW1324" s="264"/>
      <c r="KGX1324" s="264"/>
      <c r="KGY1324" s="264"/>
      <c r="KGZ1324" s="264"/>
      <c r="KHA1324" s="264"/>
      <c r="KHB1324" s="264"/>
      <c r="KHC1324" s="264"/>
      <c r="KHD1324" s="264"/>
      <c r="KHE1324" s="264"/>
      <c r="KHF1324" s="264"/>
      <c r="KHG1324" s="264"/>
      <c r="KHH1324" s="264"/>
      <c r="KHI1324" s="264"/>
      <c r="KHJ1324" s="264"/>
      <c r="KHK1324" s="264"/>
      <c r="KHL1324" s="264"/>
      <c r="KHM1324" s="264"/>
      <c r="KHN1324" s="264"/>
      <c r="KHO1324" s="264"/>
      <c r="KHP1324" s="264"/>
      <c r="KHQ1324" s="264"/>
      <c r="KHR1324" s="264"/>
      <c r="KHS1324" s="264"/>
      <c r="KHT1324" s="264"/>
      <c r="KHU1324" s="264"/>
      <c r="KHV1324" s="264"/>
      <c r="KHW1324" s="264"/>
      <c r="KHX1324" s="264"/>
      <c r="KHY1324" s="264"/>
      <c r="KHZ1324" s="264"/>
      <c r="KIA1324" s="264"/>
      <c r="KIB1324" s="264"/>
      <c r="KIC1324" s="264"/>
      <c r="KID1324" s="264"/>
      <c r="KIE1324" s="264"/>
      <c r="KIF1324" s="264"/>
      <c r="KIG1324" s="264"/>
      <c r="KIH1324" s="264"/>
      <c r="KII1324" s="264"/>
      <c r="KIJ1324" s="264"/>
      <c r="KIK1324" s="264"/>
      <c r="KIL1324" s="264"/>
      <c r="KIM1324" s="264"/>
      <c r="KIN1324" s="264"/>
      <c r="KIO1324" s="264"/>
      <c r="KIP1324" s="264"/>
      <c r="KIQ1324" s="264"/>
      <c r="KIR1324" s="264"/>
      <c r="KIS1324" s="264"/>
      <c r="KIT1324" s="264"/>
      <c r="KIU1324" s="264"/>
      <c r="KIV1324" s="264"/>
      <c r="KIW1324" s="264"/>
      <c r="KIX1324" s="264"/>
      <c r="KIY1324" s="264"/>
      <c r="KIZ1324" s="264"/>
      <c r="KJA1324" s="264"/>
      <c r="KJB1324" s="264"/>
      <c r="KJC1324" s="264"/>
      <c r="KJD1324" s="264"/>
      <c r="KJE1324" s="264"/>
      <c r="KJF1324" s="264"/>
      <c r="KJG1324" s="264"/>
      <c r="KJH1324" s="264"/>
      <c r="KJI1324" s="264"/>
      <c r="KJJ1324" s="264"/>
      <c r="KJK1324" s="264"/>
      <c r="KJL1324" s="264"/>
      <c r="KJM1324" s="264"/>
      <c r="KJN1324" s="264"/>
      <c r="KJO1324" s="264"/>
      <c r="KJP1324" s="264"/>
      <c r="KJQ1324" s="264"/>
      <c r="KJR1324" s="264"/>
      <c r="KJS1324" s="264"/>
      <c r="KJT1324" s="264"/>
      <c r="KJU1324" s="264"/>
      <c r="KJV1324" s="264"/>
      <c r="KJW1324" s="264"/>
      <c r="KJX1324" s="264"/>
      <c r="KJY1324" s="264"/>
      <c r="KJZ1324" s="264"/>
      <c r="KKA1324" s="264"/>
      <c r="KKB1324" s="264"/>
      <c r="KKC1324" s="264"/>
      <c r="KKD1324" s="264"/>
      <c r="KKE1324" s="264"/>
      <c r="KKF1324" s="264"/>
      <c r="KKG1324" s="264"/>
      <c r="KKH1324" s="264"/>
      <c r="KKI1324" s="264"/>
      <c r="KKJ1324" s="264"/>
      <c r="KKK1324" s="264"/>
      <c r="KKL1324" s="264"/>
      <c r="KKM1324" s="264"/>
      <c r="KKN1324" s="264"/>
      <c r="KKO1324" s="264"/>
      <c r="KKP1324" s="264"/>
      <c r="KKQ1324" s="264"/>
      <c r="KKR1324" s="264"/>
      <c r="KKS1324" s="264"/>
      <c r="KKT1324" s="264"/>
      <c r="KKU1324" s="264"/>
      <c r="KKV1324" s="264"/>
      <c r="KKW1324" s="264"/>
      <c r="KKX1324" s="264"/>
      <c r="KKY1324" s="264"/>
      <c r="KKZ1324" s="264"/>
      <c r="KLA1324" s="264"/>
      <c r="KLB1324" s="264"/>
      <c r="KLC1324" s="264"/>
      <c r="KLD1324" s="264"/>
      <c r="KLE1324" s="264"/>
      <c r="KLF1324" s="264"/>
      <c r="KLG1324" s="264"/>
      <c r="KLH1324" s="264"/>
      <c r="KLI1324" s="264"/>
      <c r="KLJ1324" s="264"/>
      <c r="KLK1324" s="264"/>
      <c r="KLL1324" s="264"/>
      <c r="KLM1324" s="264"/>
      <c r="KLN1324" s="264"/>
      <c r="KLO1324" s="264"/>
      <c r="KLP1324" s="264"/>
      <c r="KLQ1324" s="264"/>
      <c r="KLR1324" s="264"/>
      <c r="KLS1324" s="264"/>
      <c r="KLT1324" s="264"/>
      <c r="KLU1324" s="264"/>
      <c r="KLV1324" s="264"/>
      <c r="KLW1324" s="264"/>
      <c r="KLX1324" s="264"/>
      <c r="KLY1324" s="264"/>
      <c r="KLZ1324" s="264"/>
      <c r="KMA1324" s="264"/>
      <c r="KMB1324" s="264"/>
      <c r="KMC1324" s="264"/>
      <c r="KMD1324" s="264"/>
      <c r="KME1324" s="264"/>
      <c r="KMF1324" s="264"/>
      <c r="KMG1324" s="264"/>
      <c r="KMH1324" s="264"/>
      <c r="KMI1324" s="264"/>
      <c r="KMJ1324" s="264"/>
      <c r="KMK1324" s="264"/>
      <c r="KML1324" s="264"/>
      <c r="KMM1324" s="264"/>
      <c r="KMN1324" s="264"/>
      <c r="KMO1324" s="264"/>
      <c r="KMP1324" s="264"/>
      <c r="KMQ1324" s="264"/>
      <c r="KMR1324" s="264"/>
      <c r="KMS1324" s="264"/>
      <c r="KMT1324" s="264"/>
      <c r="KMU1324" s="264"/>
      <c r="KMV1324" s="264"/>
      <c r="KMW1324" s="264"/>
      <c r="KMX1324" s="264"/>
      <c r="KMY1324" s="264"/>
      <c r="KMZ1324" s="264"/>
      <c r="KNA1324" s="264"/>
      <c r="KNB1324" s="264"/>
      <c r="KNC1324" s="264"/>
      <c r="KND1324" s="264"/>
      <c r="KNE1324" s="264"/>
      <c r="KNF1324" s="264"/>
      <c r="KNG1324" s="264"/>
      <c r="KNH1324" s="264"/>
      <c r="KNI1324" s="264"/>
      <c r="KNJ1324" s="264"/>
      <c r="KNK1324" s="264"/>
      <c r="KNL1324" s="264"/>
      <c r="KNM1324" s="264"/>
      <c r="KNN1324" s="264"/>
      <c r="KNO1324" s="264"/>
      <c r="KNP1324" s="264"/>
      <c r="KNQ1324" s="264"/>
      <c r="KNR1324" s="264"/>
      <c r="KNS1324" s="264"/>
      <c r="KNT1324" s="264"/>
      <c r="KNU1324" s="264"/>
      <c r="KNV1324" s="264"/>
      <c r="KNW1324" s="264"/>
      <c r="KNX1324" s="264"/>
      <c r="KNY1324" s="264"/>
      <c r="KNZ1324" s="264"/>
      <c r="KOA1324" s="264"/>
      <c r="KOB1324" s="264"/>
      <c r="KOC1324" s="264"/>
      <c r="KOD1324" s="264"/>
      <c r="KOE1324" s="264"/>
      <c r="KOF1324" s="264"/>
      <c r="KOG1324" s="264"/>
      <c r="KOH1324" s="264"/>
      <c r="KOI1324" s="264"/>
      <c r="KOJ1324" s="264"/>
      <c r="KOK1324" s="264"/>
      <c r="KOL1324" s="264"/>
      <c r="KOM1324" s="264"/>
      <c r="KON1324" s="264"/>
      <c r="KOO1324" s="264"/>
      <c r="KOP1324" s="264"/>
      <c r="KOQ1324" s="264"/>
      <c r="KOR1324" s="264"/>
      <c r="KOS1324" s="264"/>
      <c r="KOT1324" s="264"/>
      <c r="KOU1324" s="264"/>
      <c r="KOV1324" s="264"/>
      <c r="KOW1324" s="264"/>
      <c r="KOX1324" s="264"/>
      <c r="KOY1324" s="264"/>
      <c r="KOZ1324" s="264"/>
      <c r="KPA1324" s="264"/>
      <c r="KPB1324" s="264"/>
      <c r="KPC1324" s="264"/>
      <c r="KPD1324" s="264"/>
      <c r="KPE1324" s="264"/>
      <c r="KPF1324" s="264"/>
      <c r="KPG1324" s="264"/>
      <c r="KPH1324" s="264"/>
      <c r="KPI1324" s="264"/>
      <c r="KPJ1324" s="264"/>
      <c r="KPK1324" s="264"/>
      <c r="KPL1324" s="264"/>
      <c r="KPM1324" s="264"/>
      <c r="KPN1324" s="264"/>
      <c r="KPO1324" s="264"/>
      <c r="KPP1324" s="264"/>
      <c r="KPQ1324" s="264"/>
      <c r="KPR1324" s="264"/>
      <c r="KPS1324" s="264"/>
      <c r="KPT1324" s="264"/>
      <c r="KPU1324" s="264"/>
      <c r="KPV1324" s="264"/>
      <c r="KPW1324" s="264"/>
      <c r="KPX1324" s="264"/>
      <c r="KPY1324" s="264"/>
      <c r="KPZ1324" s="264"/>
      <c r="KQA1324" s="264"/>
      <c r="KQB1324" s="264"/>
      <c r="KQC1324" s="264"/>
      <c r="KQD1324" s="264"/>
      <c r="KQE1324" s="264"/>
      <c r="KQF1324" s="264"/>
      <c r="KQG1324" s="264"/>
      <c r="KQH1324" s="264"/>
      <c r="KQI1324" s="264"/>
      <c r="KQJ1324" s="264"/>
      <c r="KQK1324" s="264"/>
      <c r="KQL1324" s="264"/>
      <c r="KQM1324" s="264"/>
      <c r="KQN1324" s="264"/>
      <c r="KQO1324" s="264"/>
      <c r="KQP1324" s="264"/>
      <c r="KQQ1324" s="264"/>
      <c r="KQR1324" s="264"/>
      <c r="KQS1324" s="264"/>
      <c r="KQT1324" s="264"/>
      <c r="KQU1324" s="264"/>
      <c r="KQV1324" s="264"/>
      <c r="KQW1324" s="264"/>
      <c r="KQX1324" s="264"/>
      <c r="KQY1324" s="264"/>
      <c r="KQZ1324" s="264"/>
      <c r="KRA1324" s="264"/>
      <c r="KRB1324" s="264"/>
      <c r="KRC1324" s="264"/>
      <c r="KRD1324" s="264"/>
      <c r="KRE1324" s="264"/>
      <c r="KRF1324" s="264"/>
      <c r="KRG1324" s="264"/>
      <c r="KRH1324" s="264"/>
      <c r="KRI1324" s="264"/>
      <c r="KRJ1324" s="264"/>
      <c r="KRK1324" s="264"/>
      <c r="KRL1324" s="264"/>
      <c r="KRM1324" s="264"/>
      <c r="KRN1324" s="264"/>
      <c r="KRO1324" s="264"/>
      <c r="KRP1324" s="264"/>
      <c r="KRQ1324" s="264"/>
      <c r="KRR1324" s="264"/>
      <c r="KRS1324" s="264"/>
      <c r="KRT1324" s="264"/>
      <c r="KRU1324" s="264"/>
      <c r="KRV1324" s="264"/>
      <c r="KRW1324" s="264"/>
      <c r="KRX1324" s="264"/>
      <c r="KRY1324" s="264"/>
      <c r="KRZ1324" s="264"/>
      <c r="KSA1324" s="264"/>
      <c r="KSB1324" s="264"/>
      <c r="KSC1324" s="264"/>
      <c r="KSD1324" s="264"/>
      <c r="KSE1324" s="264"/>
      <c r="KSF1324" s="264"/>
      <c r="KSG1324" s="264"/>
      <c r="KSH1324" s="264"/>
      <c r="KSI1324" s="264"/>
      <c r="KSJ1324" s="264"/>
      <c r="KSK1324" s="264"/>
      <c r="KSL1324" s="264"/>
      <c r="KSM1324" s="264"/>
      <c r="KSN1324" s="264"/>
      <c r="KSO1324" s="264"/>
      <c r="KSP1324" s="264"/>
      <c r="KSQ1324" s="264"/>
      <c r="KSR1324" s="264"/>
      <c r="KSS1324" s="264"/>
      <c r="KST1324" s="264"/>
      <c r="KSU1324" s="264"/>
      <c r="KSV1324" s="264"/>
      <c r="KSW1324" s="264"/>
      <c r="KSX1324" s="264"/>
      <c r="KSY1324" s="264"/>
      <c r="KSZ1324" s="264"/>
      <c r="KTA1324" s="264"/>
      <c r="KTB1324" s="264"/>
      <c r="KTC1324" s="264"/>
      <c r="KTD1324" s="264"/>
      <c r="KTE1324" s="264"/>
      <c r="KTF1324" s="264"/>
      <c r="KTG1324" s="264"/>
      <c r="KTH1324" s="264"/>
      <c r="KTI1324" s="264"/>
      <c r="KTJ1324" s="264"/>
      <c r="KTK1324" s="264"/>
      <c r="KTL1324" s="264"/>
      <c r="KTM1324" s="264"/>
      <c r="KTN1324" s="264"/>
      <c r="KTO1324" s="264"/>
      <c r="KTP1324" s="264"/>
      <c r="KTQ1324" s="264"/>
      <c r="KTR1324" s="264"/>
      <c r="KTS1324" s="264"/>
      <c r="KTT1324" s="264"/>
      <c r="KTU1324" s="264"/>
      <c r="KTV1324" s="264"/>
      <c r="KTW1324" s="264"/>
      <c r="KTX1324" s="264"/>
      <c r="KTY1324" s="264"/>
      <c r="KTZ1324" s="264"/>
      <c r="KUA1324" s="264"/>
      <c r="KUB1324" s="264"/>
      <c r="KUC1324" s="264"/>
      <c r="KUD1324" s="264"/>
      <c r="KUE1324" s="264"/>
      <c r="KUF1324" s="264"/>
      <c r="KUG1324" s="264"/>
      <c r="KUH1324" s="264"/>
      <c r="KUI1324" s="264"/>
      <c r="KUJ1324" s="264"/>
      <c r="KUK1324" s="264"/>
      <c r="KUL1324" s="264"/>
      <c r="KUM1324" s="264"/>
      <c r="KUN1324" s="264"/>
      <c r="KUO1324" s="264"/>
      <c r="KUP1324" s="264"/>
      <c r="KUQ1324" s="264"/>
      <c r="KUR1324" s="264"/>
      <c r="KUS1324" s="264"/>
      <c r="KUT1324" s="264"/>
      <c r="KUU1324" s="264"/>
      <c r="KUV1324" s="264"/>
      <c r="KUW1324" s="264"/>
      <c r="KUX1324" s="264"/>
      <c r="KUY1324" s="264"/>
      <c r="KUZ1324" s="264"/>
      <c r="KVA1324" s="264"/>
      <c r="KVB1324" s="264"/>
      <c r="KVC1324" s="264"/>
      <c r="KVD1324" s="264"/>
      <c r="KVE1324" s="264"/>
      <c r="KVF1324" s="264"/>
      <c r="KVG1324" s="264"/>
      <c r="KVH1324" s="264"/>
      <c r="KVI1324" s="264"/>
      <c r="KVJ1324" s="264"/>
      <c r="KVK1324" s="264"/>
      <c r="KVL1324" s="264"/>
      <c r="KVM1324" s="264"/>
      <c r="KVN1324" s="264"/>
      <c r="KVO1324" s="264"/>
      <c r="KVP1324" s="264"/>
      <c r="KVQ1324" s="264"/>
      <c r="KVR1324" s="264"/>
      <c r="KVS1324" s="264"/>
      <c r="KVT1324" s="264"/>
      <c r="KVU1324" s="264"/>
      <c r="KVV1324" s="264"/>
      <c r="KVW1324" s="264"/>
      <c r="KVX1324" s="264"/>
      <c r="KVY1324" s="264"/>
      <c r="KVZ1324" s="264"/>
      <c r="KWA1324" s="264"/>
      <c r="KWB1324" s="264"/>
      <c r="KWC1324" s="264"/>
      <c r="KWD1324" s="264"/>
      <c r="KWE1324" s="264"/>
      <c r="KWF1324" s="264"/>
      <c r="KWG1324" s="264"/>
      <c r="KWH1324" s="264"/>
      <c r="KWI1324" s="264"/>
      <c r="KWJ1324" s="264"/>
      <c r="KWK1324" s="264"/>
      <c r="KWL1324" s="264"/>
      <c r="KWM1324" s="264"/>
      <c r="KWN1324" s="264"/>
      <c r="KWO1324" s="264"/>
      <c r="KWP1324" s="264"/>
      <c r="KWQ1324" s="264"/>
      <c r="KWR1324" s="264"/>
      <c r="KWS1324" s="264"/>
      <c r="KWT1324" s="264"/>
      <c r="KWU1324" s="264"/>
      <c r="KWV1324" s="264"/>
      <c r="KWW1324" s="264"/>
      <c r="KWX1324" s="264"/>
      <c r="KWY1324" s="264"/>
      <c r="KWZ1324" s="264"/>
      <c r="KXA1324" s="264"/>
      <c r="KXB1324" s="264"/>
      <c r="KXC1324" s="264"/>
      <c r="KXD1324" s="264"/>
      <c r="KXE1324" s="264"/>
      <c r="KXF1324" s="264"/>
      <c r="KXG1324" s="264"/>
      <c r="KXH1324" s="264"/>
      <c r="KXI1324" s="264"/>
      <c r="KXJ1324" s="264"/>
      <c r="KXK1324" s="264"/>
      <c r="KXL1324" s="264"/>
      <c r="KXM1324" s="264"/>
      <c r="KXN1324" s="264"/>
      <c r="KXO1324" s="264"/>
      <c r="KXP1324" s="264"/>
      <c r="KXQ1324" s="264"/>
      <c r="KXR1324" s="264"/>
      <c r="KXS1324" s="264"/>
      <c r="KXT1324" s="264"/>
      <c r="KXU1324" s="264"/>
      <c r="KXV1324" s="264"/>
      <c r="KXW1324" s="264"/>
      <c r="KXX1324" s="264"/>
      <c r="KXY1324" s="264"/>
      <c r="KXZ1324" s="264"/>
      <c r="KYA1324" s="264"/>
      <c r="KYB1324" s="264"/>
      <c r="KYC1324" s="264"/>
      <c r="KYD1324" s="264"/>
      <c r="KYE1324" s="264"/>
      <c r="KYF1324" s="264"/>
      <c r="KYG1324" s="264"/>
      <c r="KYH1324" s="264"/>
      <c r="KYI1324" s="264"/>
      <c r="KYJ1324" s="264"/>
      <c r="KYK1324" s="264"/>
      <c r="KYL1324" s="264"/>
      <c r="KYM1324" s="264"/>
      <c r="KYN1324" s="264"/>
      <c r="KYO1324" s="264"/>
      <c r="KYP1324" s="264"/>
      <c r="KYQ1324" s="264"/>
      <c r="KYR1324" s="264"/>
      <c r="KYS1324" s="264"/>
      <c r="KYT1324" s="264"/>
      <c r="KYU1324" s="264"/>
      <c r="KYV1324" s="264"/>
      <c r="KYW1324" s="264"/>
      <c r="KYX1324" s="264"/>
      <c r="KYY1324" s="264"/>
      <c r="KYZ1324" s="264"/>
      <c r="KZA1324" s="264"/>
      <c r="KZB1324" s="264"/>
      <c r="KZC1324" s="264"/>
      <c r="KZD1324" s="264"/>
      <c r="KZE1324" s="264"/>
      <c r="KZF1324" s="264"/>
      <c r="KZG1324" s="264"/>
      <c r="KZH1324" s="264"/>
      <c r="KZI1324" s="264"/>
      <c r="KZJ1324" s="264"/>
      <c r="KZK1324" s="264"/>
      <c r="KZL1324" s="264"/>
      <c r="KZM1324" s="264"/>
      <c r="KZN1324" s="264"/>
      <c r="KZO1324" s="264"/>
      <c r="KZP1324" s="264"/>
      <c r="KZQ1324" s="264"/>
      <c r="KZR1324" s="264"/>
      <c r="KZS1324" s="264"/>
      <c r="KZT1324" s="264"/>
      <c r="KZU1324" s="264"/>
      <c r="KZV1324" s="264"/>
      <c r="KZW1324" s="264"/>
      <c r="KZX1324" s="264"/>
      <c r="KZY1324" s="264"/>
      <c r="KZZ1324" s="264"/>
      <c r="LAA1324" s="264"/>
      <c r="LAB1324" s="264"/>
      <c r="LAC1324" s="264"/>
      <c r="LAD1324" s="264"/>
      <c r="LAE1324" s="264"/>
      <c r="LAF1324" s="264"/>
      <c r="LAG1324" s="264"/>
      <c r="LAH1324" s="264"/>
      <c r="LAI1324" s="264"/>
      <c r="LAJ1324" s="264"/>
      <c r="LAK1324" s="264"/>
      <c r="LAL1324" s="264"/>
      <c r="LAM1324" s="264"/>
      <c r="LAN1324" s="264"/>
      <c r="LAO1324" s="264"/>
      <c r="LAP1324" s="264"/>
      <c r="LAQ1324" s="264"/>
      <c r="LAR1324" s="264"/>
      <c r="LAS1324" s="264"/>
      <c r="LAT1324" s="264"/>
      <c r="LAU1324" s="264"/>
      <c r="LAV1324" s="264"/>
      <c r="LAW1324" s="264"/>
      <c r="LAX1324" s="264"/>
      <c r="LAY1324" s="264"/>
      <c r="LAZ1324" s="264"/>
      <c r="LBA1324" s="264"/>
      <c r="LBB1324" s="264"/>
      <c r="LBC1324" s="264"/>
      <c r="LBD1324" s="264"/>
      <c r="LBE1324" s="264"/>
      <c r="LBF1324" s="264"/>
      <c r="LBG1324" s="264"/>
      <c r="LBH1324" s="264"/>
      <c r="LBI1324" s="264"/>
      <c r="LBJ1324" s="264"/>
      <c r="LBK1324" s="264"/>
      <c r="LBL1324" s="264"/>
      <c r="LBM1324" s="264"/>
      <c r="LBN1324" s="264"/>
      <c r="LBO1324" s="264"/>
      <c r="LBP1324" s="264"/>
      <c r="LBQ1324" s="264"/>
      <c r="LBR1324" s="264"/>
      <c r="LBS1324" s="264"/>
      <c r="LBT1324" s="264"/>
      <c r="LBU1324" s="264"/>
      <c r="LBV1324" s="264"/>
      <c r="LBW1324" s="264"/>
      <c r="LBX1324" s="264"/>
      <c r="LBY1324" s="264"/>
      <c r="LBZ1324" s="264"/>
      <c r="LCA1324" s="264"/>
      <c r="LCB1324" s="264"/>
      <c r="LCC1324" s="264"/>
      <c r="LCD1324" s="264"/>
      <c r="LCE1324" s="264"/>
      <c r="LCF1324" s="264"/>
      <c r="LCG1324" s="264"/>
      <c r="LCH1324" s="264"/>
      <c r="LCI1324" s="264"/>
      <c r="LCJ1324" s="264"/>
      <c r="LCK1324" s="264"/>
      <c r="LCL1324" s="264"/>
      <c r="LCM1324" s="264"/>
      <c r="LCN1324" s="264"/>
      <c r="LCO1324" s="264"/>
      <c r="LCP1324" s="264"/>
      <c r="LCQ1324" s="264"/>
      <c r="LCR1324" s="264"/>
      <c r="LCS1324" s="264"/>
      <c r="LCT1324" s="264"/>
      <c r="LCU1324" s="264"/>
      <c r="LCV1324" s="264"/>
      <c r="LCW1324" s="264"/>
      <c r="LCX1324" s="264"/>
      <c r="LCY1324" s="264"/>
      <c r="LCZ1324" s="264"/>
      <c r="LDA1324" s="264"/>
      <c r="LDB1324" s="264"/>
      <c r="LDC1324" s="264"/>
      <c r="LDD1324" s="264"/>
      <c r="LDE1324" s="264"/>
      <c r="LDF1324" s="264"/>
      <c r="LDG1324" s="264"/>
      <c r="LDH1324" s="264"/>
      <c r="LDI1324" s="264"/>
      <c r="LDJ1324" s="264"/>
      <c r="LDK1324" s="264"/>
      <c r="LDL1324" s="264"/>
      <c r="LDM1324" s="264"/>
      <c r="LDN1324" s="264"/>
      <c r="LDO1324" s="264"/>
      <c r="LDP1324" s="264"/>
      <c r="LDQ1324" s="264"/>
      <c r="LDR1324" s="264"/>
      <c r="LDS1324" s="264"/>
      <c r="LDT1324" s="264"/>
      <c r="LDU1324" s="264"/>
      <c r="LDV1324" s="264"/>
      <c r="LDW1324" s="264"/>
      <c r="LDX1324" s="264"/>
      <c r="LDY1324" s="264"/>
      <c r="LDZ1324" s="264"/>
      <c r="LEA1324" s="264"/>
      <c r="LEB1324" s="264"/>
      <c r="LEC1324" s="264"/>
      <c r="LED1324" s="264"/>
      <c r="LEE1324" s="264"/>
      <c r="LEF1324" s="264"/>
      <c r="LEG1324" s="264"/>
      <c r="LEH1324" s="264"/>
      <c r="LEI1324" s="264"/>
      <c r="LEJ1324" s="264"/>
      <c r="LEK1324" s="264"/>
      <c r="LEL1324" s="264"/>
      <c r="LEM1324" s="264"/>
      <c r="LEN1324" s="264"/>
      <c r="LEO1324" s="264"/>
      <c r="LEP1324" s="264"/>
      <c r="LEQ1324" s="264"/>
      <c r="LER1324" s="264"/>
      <c r="LES1324" s="264"/>
      <c r="LET1324" s="264"/>
      <c r="LEU1324" s="264"/>
      <c r="LEV1324" s="264"/>
      <c r="LEW1324" s="264"/>
      <c r="LEX1324" s="264"/>
      <c r="LEY1324" s="264"/>
      <c r="LEZ1324" s="264"/>
      <c r="LFA1324" s="264"/>
      <c r="LFB1324" s="264"/>
      <c r="LFC1324" s="264"/>
      <c r="LFD1324" s="264"/>
      <c r="LFE1324" s="264"/>
      <c r="LFF1324" s="264"/>
      <c r="LFG1324" s="264"/>
      <c r="LFH1324" s="264"/>
      <c r="LFI1324" s="264"/>
      <c r="LFJ1324" s="264"/>
      <c r="LFK1324" s="264"/>
      <c r="LFL1324" s="264"/>
      <c r="LFM1324" s="264"/>
      <c r="LFN1324" s="264"/>
      <c r="LFO1324" s="264"/>
      <c r="LFP1324" s="264"/>
      <c r="LFQ1324" s="264"/>
      <c r="LFR1324" s="264"/>
      <c r="LFS1324" s="264"/>
      <c r="LFT1324" s="264"/>
      <c r="LFU1324" s="264"/>
      <c r="LFV1324" s="264"/>
      <c r="LFW1324" s="264"/>
      <c r="LFX1324" s="264"/>
      <c r="LFY1324" s="264"/>
      <c r="LFZ1324" s="264"/>
      <c r="LGA1324" s="264"/>
      <c r="LGB1324" s="264"/>
      <c r="LGC1324" s="264"/>
      <c r="LGD1324" s="264"/>
      <c r="LGE1324" s="264"/>
      <c r="LGF1324" s="264"/>
      <c r="LGG1324" s="264"/>
      <c r="LGH1324" s="264"/>
      <c r="LGI1324" s="264"/>
      <c r="LGJ1324" s="264"/>
      <c r="LGK1324" s="264"/>
      <c r="LGL1324" s="264"/>
      <c r="LGM1324" s="264"/>
      <c r="LGN1324" s="264"/>
      <c r="LGO1324" s="264"/>
      <c r="LGP1324" s="264"/>
      <c r="LGQ1324" s="264"/>
      <c r="LGR1324" s="264"/>
      <c r="LGS1324" s="264"/>
      <c r="LGT1324" s="264"/>
      <c r="LGU1324" s="264"/>
      <c r="LGV1324" s="264"/>
      <c r="LGW1324" s="264"/>
      <c r="LGX1324" s="264"/>
      <c r="LGY1324" s="264"/>
      <c r="LGZ1324" s="264"/>
      <c r="LHA1324" s="264"/>
      <c r="LHB1324" s="264"/>
      <c r="LHC1324" s="264"/>
      <c r="LHD1324" s="264"/>
      <c r="LHE1324" s="264"/>
      <c r="LHF1324" s="264"/>
      <c r="LHG1324" s="264"/>
      <c r="LHH1324" s="264"/>
      <c r="LHI1324" s="264"/>
      <c r="LHJ1324" s="264"/>
      <c r="LHK1324" s="264"/>
      <c r="LHL1324" s="264"/>
      <c r="LHM1324" s="264"/>
      <c r="LHN1324" s="264"/>
      <c r="LHO1324" s="264"/>
      <c r="LHP1324" s="264"/>
      <c r="LHQ1324" s="264"/>
      <c r="LHR1324" s="264"/>
      <c r="LHS1324" s="264"/>
      <c r="LHT1324" s="264"/>
      <c r="LHU1324" s="264"/>
      <c r="LHV1324" s="264"/>
      <c r="LHW1324" s="264"/>
      <c r="LHX1324" s="264"/>
      <c r="LHY1324" s="264"/>
      <c r="LHZ1324" s="264"/>
      <c r="LIA1324" s="264"/>
      <c r="LIB1324" s="264"/>
      <c r="LIC1324" s="264"/>
      <c r="LID1324" s="264"/>
      <c r="LIE1324" s="264"/>
      <c r="LIF1324" s="264"/>
      <c r="LIG1324" s="264"/>
      <c r="LIH1324" s="264"/>
      <c r="LII1324" s="264"/>
      <c r="LIJ1324" s="264"/>
      <c r="LIK1324" s="264"/>
      <c r="LIL1324" s="264"/>
      <c r="LIM1324" s="264"/>
      <c r="LIN1324" s="264"/>
      <c r="LIO1324" s="264"/>
      <c r="LIP1324" s="264"/>
      <c r="LIQ1324" s="264"/>
      <c r="LIR1324" s="264"/>
      <c r="LIS1324" s="264"/>
      <c r="LIT1324" s="264"/>
      <c r="LIU1324" s="264"/>
      <c r="LIV1324" s="264"/>
      <c r="LIW1324" s="264"/>
      <c r="LIX1324" s="264"/>
      <c r="LIY1324" s="264"/>
      <c r="LIZ1324" s="264"/>
      <c r="LJA1324" s="264"/>
      <c r="LJB1324" s="264"/>
      <c r="LJC1324" s="264"/>
      <c r="LJD1324" s="264"/>
      <c r="LJE1324" s="264"/>
      <c r="LJF1324" s="264"/>
      <c r="LJG1324" s="264"/>
      <c r="LJH1324" s="264"/>
      <c r="LJI1324" s="264"/>
      <c r="LJJ1324" s="264"/>
      <c r="LJK1324" s="264"/>
      <c r="LJL1324" s="264"/>
      <c r="LJM1324" s="264"/>
      <c r="LJN1324" s="264"/>
      <c r="LJO1324" s="264"/>
      <c r="LJP1324" s="264"/>
      <c r="LJQ1324" s="264"/>
      <c r="LJR1324" s="264"/>
      <c r="LJS1324" s="264"/>
      <c r="LJT1324" s="264"/>
      <c r="LJU1324" s="264"/>
      <c r="LJV1324" s="264"/>
      <c r="LJW1324" s="264"/>
      <c r="LJX1324" s="264"/>
      <c r="LJY1324" s="264"/>
      <c r="LJZ1324" s="264"/>
      <c r="LKA1324" s="264"/>
      <c r="LKB1324" s="264"/>
      <c r="LKC1324" s="264"/>
      <c r="LKD1324" s="264"/>
      <c r="LKE1324" s="264"/>
      <c r="LKF1324" s="264"/>
      <c r="LKG1324" s="264"/>
      <c r="LKH1324" s="264"/>
      <c r="LKI1324" s="264"/>
      <c r="LKJ1324" s="264"/>
      <c r="LKK1324" s="264"/>
      <c r="LKL1324" s="264"/>
      <c r="LKM1324" s="264"/>
      <c r="LKN1324" s="264"/>
      <c r="LKO1324" s="264"/>
      <c r="LKP1324" s="264"/>
      <c r="LKQ1324" s="264"/>
      <c r="LKR1324" s="264"/>
      <c r="LKS1324" s="264"/>
      <c r="LKT1324" s="264"/>
      <c r="LKU1324" s="264"/>
      <c r="LKV1324" s="264"/>
      <c r="LKW1324" s="264"/>
      <c r="LKX1324" s="264"/>
      <c r="LKY1324" s="264"/>
      <c r="LKZ1324" s="264"/>
      <c r="LLA1324" s="264"/>
      <c r="LLB1324" s="264"/>
      <c r="LLC1324" s="264"/>
      <c r="LLD1324" s="264"/>
      <c r="LLE1324" s="264"/>
      <c r="LLF1324" s="264"/>
      <c r="LLG1324" s="264"/>
      <c r="LLH1324" s="264"/>
      <c r="LLI1324" s="264"/>
      <c r="LLJ1324" s="264"/>
      <c r="LLK1324" s="264"/>
      <c r="LLL1324" s="264"/>
      <c r="LLM1324" s="264"/>
      <c r="LLN1324" s="264"/>
      <c r="LLO1324" s="264"/>
      <c r="LLP1324" s="264"/>
      <c r="LLQ1324" s="264"/>
      <c r="LLR1324" s="264"/>
      <c r="LLS1324" s="264"/>
      <c r="LLT1324" s="264"/>
      <c r="LLU1324" s="264"/>
      <c r="LLV1324" s="264"/>
      <c r="LLW1324" s="264"/>
      <c r="LLX1324" s="264"/>
      <c r="LLY1324" s="264"/>
      <c r="LLZ1324" s="264"/>
      <c r="LMA1324" s="264"/>
      <c r="LMB1324" s="264"/>
      <c r="LMC1324" s="264"/>
      <c r="LMD1324" s="264"/>
      <c r="LME1324" s="264"/>
      <c r="LMF1324" s="264"/>
      <c r="LMG1324" s="264"/>
      <c r="LMH1324" s="264"/>
      <c r="LMI1324" s="264"/>
      <c r="LMJ1324" s="264"/>
      <c r="LMK1324" s="264"/>
      <c r="LML1324" s="264"/>
      <c r="LMM1324" s="264"/>
      <c r="LMN1324" s="264"/>
      <c r="LMO1324" s="264"/>
      <c r="LMP1324" s="264"/>
      <c r="LMQ1324" s="264"/>
      <c r="LMR1324" s="264"/>
      <c r="LMS1324" s="264"/>
      <c r="LMT1324" s="264"/>
      <c r="LMU1324" s="264"/>
      <c r="LMV1324" s="264"/>
      <c r="LMW1324" s="264"/>
      <c r="LMX1324" s="264"/>
      <c r="LMY1324" s="264"/>
      <c r="LMZ1324" s="264"/>
      <c r="LNA1324" s="264"/>
      <c r="LNB1324" s="264"/>
      <c r="LNC1324" s="264"/>
      <c r="LND1324" s="264"/>
      <c r="LNE1324" s="264"/>
      <c r="LNF1324" s="264"/>
      <c r="LNG1324" s="264"/>
      <c r="LNH1324" s="264"/>
      <c r="LNI1324" s="264"/>
      <c r="LNJ1324" s="264"/>
      <c r="LNK1324" s="264"/>
      <c r="LNL1324" s="264"/>
      <c r="LNM1324" s="264"/>
      <c r="LNN1324" s="264"/>
      <c r="LNO1324" s="264"/>
      <c r="LNP1324" s="264"/>
      <c r="LNQ1324" s="264"/>
      <c r="LNR1324" s="264"/>
      <c r="LNS1324" s="264"/>
      <c r="LNT1324" s="264"/>
      <c r="LNU1324" s="264"/>
      <c r="LNV1324" s="264"/>
      <c r="LNW1324" s="264"/>
      <c r="LNX1324" s="264"/>
      <c r="LNY1324" s="264"/>
      <c r="LNZ1324" s="264"/>
      <c r="LOA1324" s="264"/>
      <c r="LOB1324" s="264"/>
      <c r="LOC1324" s="264"/>
      <c r="LOD1324" s="264"/>
      <c r="LOE1324" s="264"/>
      <c r="LOF1324" s="264"/>
      <c r="LOG1324" s="264"/>
      <c r="LOH1324" s="264"/>
      <c r="LOI1324" s="264"/>
      <c r="LOJ1324" s="264"/>
      <c r="LOK1324" s="264"/>
      <c r="LOL1324" s="264"/>
      <c r="LOM1324" s="264"/>
      <c r="LON1324" s="264"/>
      <c r="LOO1324" s="264"/>
      <c r="LOP1324" s="264"/>
      <c r="LOQ1324" s="264"/>
      <c r="LOR1324" s="264"/>
      <c r="LOS1324" s="264"/>
      <c r="LOT1324" s="264"/>
      <c r="LOU1324" s="264"/>
      <c r="LOV1324" s="264"/>
      <c r="LOW1324" s="264"/>
      <c r="LOX1324" s="264"/>
      <c r="LOY1324" s="264"/>
      <c r="LOZ1324" s="264"/>
      <c r="LPA1324" s="264"/>
      <c r="LPB1324" s="264"/>
      <c r="LPC1324" s="264"/>
      <c r="LPD1324" s="264"/>
      <c r="LPE1324" s="264"/>
      <c r="LPF1324" s="264"/>
      <c r="LPG1324" s="264"/>
      <c r="LPH1324" s="264"/>
      <c r="LPI1324" s="264"/>
      <c r="LPJ1324" s="264"/>
      <c r="LPK1324" s="264"/>
      <c r="LPL1324" s="264"/>
      <c r="LPM1324" s="264"/>
      <c r="LPN1324" s="264"/>
      <c r="LPO1324" s="264"/>
      <c r="LPP1324" s="264"/>
      <c r="LPQ1324" s="264"/>
      <c r="LPR1324" s="264"/>
      <c r="LPS1324" s="264"/>
      <c r="LPT1324" s="264"/>
      <c r="LPU1324" s="264"/>
      <c r="LPV1324" s="264"/>
      <c r="LPW1324" s="264"/>
      <c r="LPX1324" s="264"/>
      <c r="LPY1324" s="264"/>
      <c r="LPZ1324" s="264"/>
      <c r="LQA1324" s="264"/>
      <c r="LQB1324" s="264"/>
      <c r="LQC1324" s="264"/>
      <c r="LQD1324" s="264"/>
      <c r="LQE1324" s="264"/>
      <c r="LQF1324" s="264"/>
      <c r="LQG1324" s="264"/>
      <c r="LQH1324" s="264"/>
      <c r="LQI1324" s="264"/>
      <c r="LQJ1324" s="264"/>
      <c r="LQK1324" s="264"/>
      <c r="LQL1324" s="264"/>
      <c r="LQM1324" s="264"/>
      <c r="LQN1324" s="264"/>
      <c r="LQO1324" s="264"/>
      <c r="LQP1324" s="264"/>
      <c r="LQQ1324" s="264"/>
      <c r="LQR1324" s="264"/>
      <c r="LQS1324" s="264"/>
      <c r="LQT1324" s="264"/>
      <c r="LQU1324" s="264"/>
      <c r="LQV1324" s="264"/>
      <c r="LQW1324" s="264"/>
      <c r="LQX1324" s="264"/>
      <c r="LQY1324" s="264"/>
      <c r="LQZ1324" s="264"/>
      <c r="LRA1324" s="264"/>
      <c r="LRB1324" s="264"/>
      <c r="LRC1324" s="264"/>
      <c r="LRD1324" s="264"/>
      <c r="LRE1324" s="264"/>
      <c r="LRF1324" s="264"/>
      <c r="LRG1324" s="264"/>
      <c r="LRH1324" s="264"/>
      <c r="LRI1324" s="264"/>
      <c r="LRJ1324" s="264"/>
      <c r="LRK1324" s="264"/>
      <c r="LRL1324" s="264"/>
      <c r="LRM1324" s="264"/>
      <c r="LRN1324" s="264"/>
      <c r="LRO1324" s="264"/>
      <c r="LRP1324" s="264"/>
      <c r="LRQ1324" s="264"/>
      <c r="LRR1324" s="264"/>
      <c r="LRS1324" s="264"/>
      <c r="LRT1324" s="264"/>
      <c r="LRU1324" s="264"/>
      <c r="LRV1324" s="264"/>
      <c r="LRW1324" s="264"/>
      <c r="LRX1324" s="264"/>
      <c r="LRY1324" s="264"/>
      <c r="LRZ1324" s="264"/>
      <c r="LSA1324" s="264"/>
      <c r="LSB1324" s="264"/>
      <c r="LSC1324" s="264"/>
      <c r="LSD1324" s="264"/>
      <c r="LSE1324" s="264"/>
      <c r="LSF1324" s="264"/>
      <c r="LSG1324" s="264"/>
      <c r="LSH1324" s="264"/>
      <c r="LSI1324" s="264"/>
      <c r="LSJ1324" s="264"/>
      <c r="LSK1324" s="264"/>
      <c r="LSL1324" s="264"/>
      <c r="LSM1324" s="264"/>
      <c r="LSN1324" s="264"/>
      <c r="LSO1324" s="264"/>
      <c r="LSP1324" s="264"/>
      <c r="LSQ1324" s="264"/>
      <c r="LSR1324" s="264"/>
      <c r="LSS1324" s="264"/>
      <c r="LST1324" s="264"/>
      <c r="LSU1324" s="264"/>
      <c r="LSV1324" s="264"/>
      <c r="LSW1324" s="264"/>
      <c r="LSX1324" s="264"/>
      <c r="LSY1324" s="264"/>
      <c r="LSZ1324" s="264"/>
      <c r="LTA1324" s="264"/>
      <c r="LTB1324" s="264"/>
      <c r="LTC1324" s="264"/>
      <c r="LTD1324" s="264"/>
      <c r="LTE1324" s="264"/>
      <c r="LTF1324" s="264"/>
      <c r="LTG1324" s="264"/>
      <c r="LTH1324" s="264"/>
      <c r="LTI1324" s="264"/>
      <c r="LTJ1324" s="264"/>
      <c r="LTK1324" s="264"/>
      <c r="LTL1324" s="264"/>
      <c r="LTM1324" s="264"/>
      <c r="LTN1324" s="264"/>
      <c r="LTO1324" s="264"/>
      <c r="LTP1324" s="264"/>
      <c r="LTQ1324" s="264"/>
      <c r="LTR1324" s="264"/>
      <c r="LTS1324" s="264"/>
      <c r="LTT1324" s="264"/>
      <c r="LTU1324" s="264"/>
      <c r="LTV1324" s="264"/>
      <c r="LTW1324" s="264"/>
      <c r="LTX1324" s="264"/>
      <c r="LTY1324" s="264"/>
      <c r="LTZ1324" s="264"/>
      <c r="LUA1324" s="264"/>
      <c r="LUB1324" s="264"/>
      <c r="LUC1324" s="264"/>
      <c r="LUD1324" s="264"/>
      <c r="LUE1324" s="264"/>
      <c r="LUF1324" s="264"/>
      <c r="LUG1324" s="264"/>
      <c r="LUH1324" s="264"/>
      <c r="LUI1324" s="264"/>
      <c r="LUJ1324" s="264"/>
      <c r="LUK1324" s="264"/>
      <c r="LUL1324" s="264"/>
      <c r="LUM1324" s="264"/>
      <c r="LUN1324" s="264"/>
      <c r="LUO1324" s="264"/>
      <c r="LUP1324" s="264"/>
      <c r="LUQ1324" s="264"/>
      <c r="LUR1324" s="264"/>
      <c r="LUS1324" s="264"/>
      <c r="LUT1324" s="264"/>
      <c r="LUU1324" s="264"/>
      <c r="LUV1324" s="264"/>
      <c r="LUW1324" s="264"/>
      <c r="LUX1324" s="264"/>
      <c r="LUY1324" s="264"/>
      <c r="LUZ1324" s="264"/>
      <c r="LVA1324" s="264"/>
      <c r="LVB1324" s="264"/>
      <c r="LVC1324" s="264"/>
      <c r="LVD1324" s="264"/>
      <c r="LVE1324" s="264"/>
      <c r="LVF1324" s="264"/>
      <c r="LVG1324" s="264"/>
      <c r="LVH1324" s="264"/>
      <c r="LVI1324" s="264"/>
      <c r="LVJ1324" s="264"/>
      <c r="LVK1324" s="264"/>
      <c r="LVL1324" s="264"/>
      <c r="LVM1324" s="264"/>
      <c r="LVN1324" s="264"/>
      <c r="LVO1324" s="264"/>
      <c r="LVP1324" s="264"/>
      <c r="LVQ1324" s="264"/>
      <c r="LVR1324" s="264"/>
      <c r="LVS1324" s="264"/>
      <c r="LVT1324" s="264"/>
      <c r="LVU1324" s="264"/>
      <c r="LVV1324" s="264"/>
      <c r="LVW1324" s="264"/>
      <c r="LVX1324" s="264"/>
      <c r="LVY1324" s="264"/>
      <c r="LVZ1324" s="264"/>
      <c r="LWA1324" s="264"/>
      <c r="LWB1324" s="264"/>
      <c r="LWC1324" s="264"/>
      <c r="LWD1324" s="264"/>
      <c r="LWE1324" s="264"/>
      <c r="LWF1324" s="264"/>
      <c r="LWG1324" s="264"/>
      <c r="LWH1324" s="264"/>
      <c r="LWI1324" s="264"/>
      <c r="LWJ1324" s="264"/>
      <c r="LWK1324" s="264"/>
      <c r="LWL1324" s="264"/>
      <c r="LWM1324" s="264"/>
      <c r="LWN1324" s="264"/>
      <c r="LWO1324" s="264"/>
      <c r="LWP1324" s="264"/>
      <c r="LWQ1324" s="264"/>
      <c r="LWR1324" s="264"/>
      <c r="LWS1324" s="264"/>
      <c r="LWT1324" s="264"/>
      <c r="LWU1324" s="264"/>
      <c r="LWV1324" s="264"/>
      <c r="LWW1324" s="264"/>
      <c r="LWX1324" s="264"/>
      <c r="LWY1324" s="264"/>
      <c r="LWZ1324" s="264"/>
      <c r="LXA1324" s="264"/>
      <c r="LXB1324" s="264"/>
      <c r="LXC1324" s="264"/>
      <c r="LXD1324" s="264"/>
      <c r="LXE1324" s="264"/>
      <c r="LXF1324" s="264"/>
      <c r="LXG1324" s="264"/>
      <c r="LXH1324" s="264"/>
      <c r="LXI1324" s="264"/>
      <c r="LXJ1324" s="264"/>
      <c r="LXK1324" s="264"/>
      <c r="LXL1324" s="264"/>
      <c r="LXM1324" s="264"/>
      <c r="LXN1324" s="264"/>
      <c r="LXO1324" s="264"/>
      <c r="LXP1324" s="264"/>
      <c r="LXQ1324" s="264"/>
      <c r="LXR1324" s="264"/>
      <c r="LXS1324" s="264"/>
      <c r="LXT1324" s="264"/>
      <c r="LXU1324" s="264"/>
      <c r="LXV1324" s="264"/>
      <c r="LXW1324" s="264"/>
      <c r="LXX1324" s="264"/>
      <c r="LXY1324" s="264"/>
      <c r="LXZ1324" s="264"/>
      <c r="LYA1324" s="264"/>
      <c r="LYB1324" s="264"/>
      <c r="LYC1324" s="264"/>
      <c r="LYD1324" s="264"/>
      <c r="LYE1324" s="264"/>
      <c r="LYF1324" s="264"/>
      <c r="LYG1324" s="264"/>
      <c r="LYH1324" s="264"/>
      <c r="LYI1324" s="264"/>
      <c r="LYJ1324" s="264"/>
      <c r="LYK1324" s="264"/>
      <c r="LYL1324" s="264"/>
      <c r="LYM1324" s="264"/>
      <c r="LYN1324" s="264"/>
      <c r="LYO1324" s="264"/>
      <c r="LYP1324" s="264"/>
      <c r="LYQ1324" s="264"/>
      <c r="LYR1324" s="264"/>
      <c r="LYS1324" s="264"/>
      <c r="LYT1324" s="264"/>
      <c r="LYU1324" s="264"/>
      <c r="LYV1324" s="264"/>
      <c r="LYW1324" s="264"/>
      <c r="LYX1324" s="264"/>
      <c r="LYY1324" s="264"/>
      <c r="LYZ1324" s="264"/>
      <c r="LZA1324" s="264"/>
      <c r="LZB1324" s="264"/>
      <c r="LZC1324" s="264"/>
      <c r="LZD1324" s="264"/>
      <c r="LZE1324" s="264"/>
      <c r="LZF1324" s="264"/>
      <c r="LZG1324" s="264"/>
      <c r="LZH1324" s="264"/>
      <c r="LZI1324" s="264"/>
      <c r="LZJ1324" s="264"/>
      <c r="LZK1324" s="264"/>
      <c r="LZL1324" s="264"/>
      <c r="LZM1324" s="264"/>
      <c r="LZN1324" s="264"/>
      <c r="LZO1324" s="264"/>
      <c r="LZP1324" s="264"/>
      <c r="LZQ1324" s="264"/>
      <c r="LZR1324" s="264"/>
      <c r="LZS1324" s="264"/>
      <c r="LZT1324" s="264"/>
      <c r="LZU1324" s="264"/>
      <c r="LZV1324" s="264"/>
      <c r="LZW1324" s="264"/>
      <c r="LZX1324" s="264"/>
      <c r="LZY1324" s="264"/>
      <c r="LZZ1324" s="264"/>
      <c r="MAA1324" s="264"/>
      <c r="MAB1324" s="264"/>
      <c r="MAC1324" s="264"/>
      <c r="MAD1324" s="264"/>
      <c r="MAE1324" s="264"/>
      <c r="MAF1324" s="264"/>
      <c r="MAG1324" s="264"/>
      <c r="MAH1324" s="264"/>
      <c r="MAI1324" s="264"/>
      <c r="MAJ1324" s="264"/>
      <c r="MAK1324" s="264"/>
      <c r="MAL1324" s="264"/>
      <c r="MAM1324" s="264"/>
      <c r="MAN1324" s="264"/>
      <c r="MAO1324" s="264"/>
      <c r="MAP1324" s="264"/>
      <c r="MAQ1324" s="264"/>
      <c r="MAR1324" s="264"/>
      <c r="MAS1324" s="264"/>
      <c r="MAT1324" s="264"/>
      <c r="MAU1324" s="264"/>
      <c r="MAV1324" s="264"/>
      <c r="MAW1324" s="264"/>
      <c r="MAX1324" s="264"/>
      <c r="MAY1324" s="264"/>
      <c r="MAZ1324" s="264"/>
      <c r="MBA1324" s="264"/>
      <c r="MBB1324" s="264"/>
      <c r="MBC1324" s="264"/>
      <c r="MBD1324" s="264"/>
      <c r="MBE1324" s="264"/>
      <c r="MBF1324" s="264"/>
      <c r="MBG1324" s="264"/>
      <c r="MBH1324" s="264"/>
      <c r="MBI1324" s="264"/>
      <c r="MBJ1324" s="264"/>
      <c r="MBK1324" s="264"/>
      <c r="MBL1324" s="264"/>
      <c r="MBM1324" s="264"/>
      <c r="MBN1324" s="264"/>
      <c r="MBO1324" s="264"/>
      <c r="MBP1324" s="264"/>
      <c r="MBQ1324" s="264"/>
      <c r="MBR1324" s="264"/>
      <c r="MBS1324" s="264"/>
      <c r="MBT1324" s="264"/>
      <c r="MBU1324" s="264"/>
      <c r="MBV1324" s="264"/>
      <c r="MBW1324" s="264"/>
      <c r="MBX1324" s="264"/>
      <c r="MBY1324" s="264"/>
      <c r="MBZ1324" s="264"/>
      <c r="MCA1324" s="264"/>
      <c r="MCB1324" s="264"/>
      <c r="MCC1324" s="264"/>
      <c r="MCD1324" s="264"/>
      <c r="MCE1324" s="264"/>
      <c r="MCF1324" s="264"/>
      <c r="MCG1324" s="264"/>
      <c r="MCH1324" s="264"/>
      <c r="MCI1324" s="264"/>
      <c r="MCJ1324" s="264"/>
      <c r="MCK1324" s="264"/>
      <c r="MCL1324" s="264"/>
      <c r="MCM1324" s="264"/>
      <c r="MCN1324" s="264"/>
      <c r="MCO1324" s="264"/>
      <c r="MCP1324" s="264"/>
      <c r="MCQ1324" s="264"/>
      <c r="MCR1324" s="264"/>
      <c r="MCS1324" s="264"/>
      <c r="MCT1324" s="264"/>
      <c r="MCU1324" s="264"/>
      <c r="MCV1324" s="264"/>
      <c r="MCW1324" s="264"/>
      <c r="MCX1324" s="264"/>
      <c r="MCY1324" s="264"/>
      <c r="MCZ1324" s="264"/>
      <c r="MDA1324" s="264"/>
      <c r="MDB1324" s="264"/>
      <c r="MDC1324" s="264"/>
      <c r="MDD1324" s="264"/>
      <c r="MDE1324" s="264"/>
      <c r="MDF1324" s="264"/>
      <c r="MDG1324" s="264"/>
      <c r="MDH1324" s="264"/>
      <c r="MDI1324" s="264"/>
      <c r="MDJ1324" s="264"/>
      <c r="MDK1324" s="264"/>
      <c r="MDL1324" s="264"/>
      <c r="MDM1324" s="264"/>
      <c r="MDN1324" s="264"/>
      <c r="MDO1324" s="264"/>
      <c r="MDP1324" s="264"/>
      <c r="MDQ1324" s="264"/>
      <c r="MDR1324" s="264"/>
      <c r="MDS1324" s="264"/>
      <c r="MDT1324" s="264"/>
      <c r="MDU1324" s="264"/>
      <c r="MDV1324" s="264"/>
      <c r="MDW1324" s="264"/>
      <c r="MDX1324" s="264"/>
      <c r="MDY1324" s="264"/>
      <c r="MDZ1324" s="264"/>
      <c r="MEA1324" s="264"/>
      <c r="MEB1324" s="264"/>
      <c r="MEC1324" s="264"/>
      <c r="MED1324" s="264"/>
      <c r="MEE1324" s="264"/>
      <c r="MEF1324" s="264"/>
      <c r="MEG1324" s="264"/>
      <c r="MEH1324" s="264"/>
      <c r="MEI1324" s="264"/>
      <c r="MEJ1324" s="264"/>
      <c r="MEK1324" s="264"/>
      <c r="MEL1324" s="264"/>
      <c r="MEM1324" s="264"/>
      <c r="MEN1324" s="264"/>
      <c r="MEO1324" s="264"/>
      <c r="MEP1324" s="264"/>
      <c r="MEQ1324" s="264"/>
      <c r="MER1324" s="264"/>
      <c r="MES1324" s="264"/>
      <c r="MET1324" s="264"/>
      <c r="MEU1324" s="264"/>
      <c r="MEV1324" s="264"/>
      <c r="MEW1324" s="264"/>
      <c r="MEX1324" s="264"/>
      <c r="MEY1324" s="264"/>
      <c r="MEZ1324" s="264"/>
      <c r="MFA1324" s="264"/>
      <c r="MFB1324" s="264"/>
      <c r="MFC1324" s="264"/>
      <c r="MFD1324" s="264"/>
      <c r="MFE1324" s="264"/>
      <c r="MFF1324" s="264"/>
      <c r="MFG1324" s="264"/>
      <c r="MFH1324" s="264"/>
      <c r="MFI1324" s="264"/>
      <c r="MFJ1324" s="264"/>
      <c r="MFK1324" s="264"/>
      <c r="MFL1324" s="264"/>
      <c r="MFM1324" s="264"/>
      <c r="MFN1324" s="264"/>
      <c r="MFO1324" s="264"/>
      <c r="MFP1324" s="264"/>
      <c r="MFQ1324" s="264"/>
      <c r="MFR1324" s="264"/>
      <c r="MFS1324" s="264"/>
      <c r="MFT1324" s="264"/>
      <c r="MFU1324" s="264"/>
      <c r="MFV1324" s="264"/>
      <c r="MFW1324" s="264"/>
      <c r="MFX1324" s="264"/>
      <c r="MFY1324" s="264"/>
      <c r="MFZ1324" s="264"/>
      <c r="MGA1324" s="264"/>
      <c r="MGB1324" s="264"/>
      <c r="MGC1324" s="264"/>
      <c r="MGD1324" s="264"/>
      <c r="MGE1324" s="264"/>
      <c r="MGF1324" s="264"/>
      <c r="MGG1324" s="264"/>
      <c r="MGH1324" s="264"/>
      <c r="MGI1324" s="264"/>
      <c r="MGJ1324" s="264"/>
      <c r="MGK1324" s="264"/>
      <c r="MGL1324" s="264"/>
      <c r="MGM1324" s="264"/>
      <c r="MGN1324" s="264"/>
      <c r="MGO1324" s="264"/>
      <c r="MGP1324" s="264"/>
      <c r="MGQ1324" s="264"/>
      <c r="MGR1324" s="264"/>
      <c r="MGS1324" s="264"/>
      <c r="MGT1324" s="264"/>
      <c r="MGU1324" s="264"/>
      <c r="MGV1324" s="264"/>
      <c r="MGW1324" s="264"/>
      <c r="MGX1324" s="264"/>
      <c r="MGY1324" s="264"/>
      <c r="MGZ1324" s="264"/>
      <c r="MHA1324" s="264"/>
      <c r="MHB1324" s="264"/>
      <c r="MHC1324" s="264"/>
      <c r="MHD1324" s="264"/>
      <c r="MHE1324" s="264"/>
      <c r="MHF1324" s="264"/>
      <c r="MHG1324" s="264"/>
      <c r="MHH1324" s="264"/>
      <c r="MHI1324" s="264"/>
      <c r="MHJ1324" s="264"/>
      <c r="MHK1324" s="264"/>
      <c r="MHL1324" s="264"/>
      <c r="MHM1324" s="264"/>
      <c r="MHN1324" s="264"/>
      <c r="MHO1324" s="264"/>
      <c r="MHP1324" s="264"/>
      <c r="MHQ1324" s="264"/>
      <c r="MHR1324" s="264"/>
      <c r="MHS1324" s="264"/>
      <c r="MHT1324" s="264"/>
      <c r="MHU1324" s="264"/>
      <c r="MHV1324" s="264"/>
      <c r="MHW1324" s="264"/>
      <c r="MHX1324" s="264"/>
      <c r="MHY1324" s="264"/>
      <c r="MHZ1324" s="264"/>
      <c r="MIA1324" s="264"/>
      <c r="MIB1324" s="264"/>
      <c r="MIC1324" s="264"/>
      <c r="MID1324" s="264"/>
      <c r="MIE1324" s="264"/>
      <c r="MIF1324" s="264"/>
      <c r="MIG1324" s="264"/>
      <c r="MIH1324" s="264"/>
      <c r="MII1324" s="264"/>
      <c r="MIJ1324" s="264"/>
      <c r="MIK1324" s="264"/>
      <c r="MIL1324" s="264"/>
      <c r="MIM1324" s="264"/>
      <c r="MIN1324" s="264"/>
      <c r="MIO1324" s="264"/>
      <c r="MIP1324" s="264"/>
      <c r="MIQ1324" s="264"/>
      <c r="MIR1324" s="264"/>
      <c r="MIS1324" s="264"/>
      <c r="MIT1324" s="264"/>
      <c r="MIU1324" s="264"/>
      <c r="MIV1324" s="264"/>
      <c r="MIW1324" s="264"/>
      <c r="MIX1324" s="264"/>
      <c r="MIY1324" s="264"/>
      <c r="MIZ1324" s="264"/>
      <c r="MJA1324" s="264"/>
      <c r="MJB1324" s="264"/>
      <c r="MJC1324" s="264"/>
      <c r="MJD1324" s="264"/>
      <c r="MJE1324" s="264"/>
      <c r="MJF1324" s="264"/>
      <c r="MJG1324" s="264"/>
      <c r="MJH1324" s="264"/>
      <c r="MJI1324" s="264"/>
      <c r="MJJ1324" s="264"/>
      <c r="MJK1324" s="264"/>
      <c r="MJL1324" s="264"/>
      <c r="MJM1324" s="264"/>
      <c r="MJN1324" s="264"/>
      <c r="MJO1324" s="264"/>
      <c r="MJP1324" s="264"/>
      <c r="MJQ1324" s="264"/>
      <c r="MJR1324" s="264"/>
      <c r="MJS1324" s="264"/>
      <c r="MJT1324" s="264"/>
      <c r="MJU1324" s="264"/>
      <c r="MJV1324" s="264"/>
      <c r="MJW1324" s="264"/>
      <c r="MJX1324" s="264"/>
      <c r="MJY1324" s="264"/>
      <c r="MJZ1324" s="264"/>
      <c r="MKA1324" s="264"/>
      <c r="MKB1324" s="264"/>
      <c r="MKC1324" s="264"/>
      <c r="MKD1324" s="264"/>
      <c r="MKE1324" s="264"/>
      <c r="MKF1324" s="264"/>
      <c r="MKG1324" s="264"/>
      <c r="MKH1324" s="264"/>
      <c r="MKI1324" s="264"/>
      <c r="MKJ1324" s="264"/>
      <c r="MKK1324" s="264"/>
      <c r="MKL1324" s="264"/>
      <c r="MKM1324" s="264"/>
      <c r="MKN1324" s="264"/>
      <c r="MKO1324" s="264"/>
      <c r="MKP1324" s="264"/>
      <c r="MKQ1324" s="264"/>
      <c r="MKR1324" s="264"/>
      <c r="MKS1324" s="264"/>
      <c r="MKT1324" s="264"/>
      <c r="MKU1324" s="264"/>
      <c r="MKV1324" s="264"/>
      <c r="MKW1324" s="264"/>
      <c r="MKX1324" s="264"/>
      <c r="MKY1324" s="264"/>
      <c r="MKZ1324" s="264"/>
      <c r="MLA1324" s="264"/>
      <c r="MLB1324" s="264"/>
      <c r="MLC1324" s="264"/>
      <c r="MLD1324" s="264"/>
      <c r="MLE1324" s="264"/>
      <c r="MLF1324" s="264"/>
      <c r="MLG1324" s="264"/>
      <c r="MLH1324" s="264"/>
      <c r="MLI1324" s="264"/>
      <c r="MLJ1324" s="264"/>
      <c r="MLK1324" s="264"/>
      <c r="MLL1324" s="264"/>
      <c r="MLM1324" s="264"/>
      <c r="MLN1324" s="264"/>
      <c r="MLO1324" s="264"/>
      <c r="MLP1324" s="264"/>
      <c r="MLQ1324" s="264"/>
      <c r="MLR1324" s="264"/>
      <c r="MLS1324" s="264"/>
      <c r="MLT1324" s="264"/>
      <c r="MLU1324" s="264"/>
      <c r="MLV1324" s="264"/>
      <c r="MLW1324" s="264"/>
      <c r="MLX1324" s="264"/>
      <c r="MLY1324" s="264"/>
      <c r="MLZ1324" s="264"/>
      <c r="MMA1324" s="264"/>
      <c r="MMB1324" s="264"/>
      <c r="MMC1324" s="264"/>
      <c r="MMD1324" s="264"/>
      <c r="MME1324" s="264"/>
      <c r="MMF1324" s="264"/>
      <c r="MMG1324" s="264"/>
      <c r="MMH1324" s="264"/>
      <c r="MMI1324" s="264"/>
      <c r="MMJ1324" s="264"/>
      <c r="MMK1324" s="264"/>
      <c r="MML1324" s="264"/>
      <c r="MMM1324" s="264"/>
      <c r="MMN1324" s="264"/>
      <c r="MMO1324" s="264"/>
      <c r="MMP1324" s="264"/>
      <c r="MMQ1324" s="264"/>
      <c r="MMR1324" s="264"/>
      <c r="MMS1324" s="264"/>
      <c r="MMT1324" s="264"/>
      <c r="MMU1324" s="264"/>
      <c r="MMV1324" s="264"/>
      <c r="MMW1324" s="264"/>
      <c r="MMX1324" s="264"/>
      <c r="MMY1324" s="264"/>
      <c r="MMZ1324" s="264"/>
      <c r="MNA1324" s="264"/>
      <c r="MNB1324" s="264"/>
      <c r="MNC1324" s="264"/>
      <c r="MND1324" s="264"/>
      <c r="MNE1324" s="264"/>
      <c r="MNF1324" s="264"/>
      <c r="MNG1324" s="264"/>
      <c r="MNH1324" s="264"/>
      <c r="MNI1324" s="264"/>
      <c r="MNJ1324" s="264"/>
      <c r="MNK1324" s="264"/>
      <c r="MNL1324" s="264"/>
      <c r="MNM1324" s="264"/>
      <c r="MNN1324" s="264"/>
      <c r="MNO1324" s="264"/>
      <c r="MNP1324" s="264"/>
      <c r="MNQ1324" s="264"/>
      <c r="MNR1324" s="264"/>
      <c r="MNS1324" s="264"/>
      <c r="MNT1324" s="264"/>
      <c r="MNU1324" s="264"/>
      <c r="MNV1324" s="264"/>
      <c r="MNW1324" s="264"/>
      <c r="MNX1324" s="264"/>
      <c r="MNY1324" s="264"/>
      <c r="MNZ1324" s="264"/>
      <c r="MOA1324" s="264"/>
      <c r="MOB1324" s="264"/>
      <c r="MOC1324" s="264"/>
      <c r="MOD1324" s="264"/>
      <c r="MOE1324" s="264"/>
      <c r="MOF1324" s="264"/>
      <c r="MOG1324" s="264"/>
      <c r="MOH1324" s="264"/>
      <c r="MOI1324" s="264"/>
      <c r="MOJ1324" s="264"/>
      <c r="MOK1324" s="264"/>
      <c r="MOL1324" s="264"/>
      <c r="MOM1324" s="264"/>
      <c r="MON1324" s="264"/>
      <c r="MOO1324" s="264"/>
      <c r="MOP1324" s="264"/>
      <c r="MOQ1324" s="264"/>
      <c r="MOR1324" s="264"/>
      <c r="MOS1324" s="264"/>
      <c r="MOT1324" s="264"/>
      <c r="MOU1324" s="264"/>
      <c r="MOV1324" s="264"/>
      <c r="MOW1324" s="264"/>
      <c r="MOX1324" s="264"/>
      <c r="MOY1324" s="264"/>
      <c r="MOZ1324" s="264"/>
      <c r="MPA1324" s="264"/>
      <c r="MPB1324" s="264"/>
      <c r="MPC1324" s="264"/>
      <c r="MPD1324" s="264"/>
      <c r="MPE1324" s="264"/>
      <c r="MPF1324" s="264"/>
      <c r="MPG1324" s="264"/>
      <c r="MPH1324" s="264"/>
      <c r="MPI1324" s="264"/>
      <c r="MPJ1324" s="264"/>
      <c r="MPK1324" s="264"/>
      <c r="MPL1324" s="264"/>
      <c r="MPM1324" s="264"/>
      <c r="MPN1324" s="264"/>
      <c r="MPO1324" s="264"/>
      <c r="MPP1324" s="264"/>
      <c r="MPQ1324" s="264"/>
      <c r="MPR1324" s="264"/>
      <c r="MPS1324" s="264"/>
      <c r="MPT1324" s="264"/>
      <c r="MPU1324" s="264"/>
      <c r="MPV1324" s="264"/>
      <c r="MPW1324" s="264"/>
      <c r="MPX1324" s="264"/>
      <c r="MPY1324" s="264"/>
      <c r="MPZ1324" s="264"/>
      <c r="MQA1324" s="264"/>
      <c r="MQB1324" s="264"/>
      <c r="MQC1324" s="264"/>
      <c r="MQD1324" s="264"/>
      <c r="MQE1324" s="264"/>
      <c r="MQF1324" s="264"/>
      <c r="MQG1324" s="264"/>
      <c r="MQH1324" s="264"/>
      <c r="MQI1324" s="264"/>
      <c r="MQJ1324" s="264"/>
      <c r="MQK1324" s="264"/>
      <c r="MQL1324" s="264"/>
      <c r="MQM1324" s="264"/>
      <c r="MQN1324" s="264"/>
      <c r="MQO1324" s="264"/>
      <c r="MQP1324" s="264"/>
      <c r="MQQ1324" s="264"/>
      <c r="MQR1324" s="264"/>
      <c r="MQS1324" s="264"/>
      <c r="MQT1324" s="264"/>
      <c r="MQU1324" s="264"/>
      <c r="MQV1324" s="264"/>
      <c r="MQW1324" s="264"/>
      <c r="MQX1324" s="264"/>
      <c r="MQY1324" s="264"/>
      <c r="MQZ1324" s="264"/>
      <c r="MRA1324" s="264"/>
      <c r="MRB1324" s="264"/>
      <c r="MRC1324" s="264"/>
      <c r="MRD1324" s="264"/>
      <c r="MRE1324" s="264"/>
      <c r="MRF1324" s="264"/>
      <c r="MRG1324" s="264"/>
      <c r="MRH1324" s="264"/>
      <c r="MRI1324" s="264"/>
      <c r="MRJ1324" s="264"/>
      <c r="MRK1324" s="264"/>
      <c r="MRL1324" s="264"/>
      <c r="MRM1324" s="264"/>
      <c r="MRN1324" s="264"/>
      <c r="MRO1324" s="264"/>
      <c r="MRP1324" s="264"/>
      <c r="MRQ1324" s="264"/>
      <c r="MRR1324" s="264"/>
      <c r="MRS1324" s="264"/>
      <c r="MRT1324" s="264"/>
      <c r="MRU1324" s="264"/>
      <c r="MRV1324" s="264"/>
      <c r="MRW1324" s="264"/>
      <c r="MRX1324" s="264"/>
      <c r="MRY1324" s="264"/>
      <c r="MRZ1324" s="264"/>
      <c r="MSA1324" s="264"/>
      <c r="MSB1324" s="264"/>
      <c r="MSC1324" s="264"/>
      <c r="MSD1324" s="264"/>
      <c r="MSE1324" s="264"/>
      <c r="MSF1324" s="264"/>
      <c r="MSG1324" s="264"/>
      <c r="MSH1324" s="264"/>
      <c r="MSI1324" s="264"/>
      <c r="MSJ1324" s="264"/>
      <c r="MSK1324" s="264"/>
      <c r="MSL1324" s="264"/>
      <c r="MSM1324" s="264"/>
      <c r="MSN1324" s="264"/>
      <c r="MSO1324" s="264"/>
      <c r="MSP1324" s="264"/>
      <c r="MSQ1324" s="264"/>
      <c r="MSR1324" s="264"/>
      <c r="MSS1324" s="264"/>
      <c r="MST1324" s="264"/>
      <c r="MSU1324" s="264"/>
      <c r="MSV1324" s="264"/>
      <c r="MSW1324" s="264"/>
      <c r="MSX1324" s="264"/>
      <c r="MSY1324" s="264"/>
      <c r="MSZ1324" s="264"/>
      <c r="MTA1324" s="264"/>
      <c r="MTB1324" s="264"/>
      <c r="MTC1324" s="264"/>
      <c r="MTD1324" s="264"/>
      <c r="MTE1324" s="264"/>
      <c r="MTF1324" s="264"/>
      <c r="MTG1324" s="264"/>
      <c r="MTH1324" s="264"/>
      <c r="MTI1324" s="264"/>
      <c r="MTJ1324" s="264"/>
      <c r="MTK1324" s="264"/>
      <c r="MTL1324" s="264"/>
      <c r="MTM1324" s="264"/>
      <c r="MTN1324" s="264"/>
      <c r="MTO1324" s="264"/>
      <c r="MTP1324" s="264"/>
      <c r="MTQ1324" s="264"/>
      <c r="MTR1324" s="264"/>
      <c r="MTS1324" s="264"/>
      <c r="MTT1324" s="264"/>
      <c r="MTU1324" s="264"/>
      <c r="MTV1324" s="264"/>
      <c r="MTW1324" s="264"/>
      <c r="MTX1324" s="264"/>
      <c r="MTY1324" s="264"/>
      <c r="MTZ1324" s="264"/>
      <c r="MUA1324" s="264"/>
      <c r="MUB1324" s="264"/>
      <c r="MUC1324" s="264"/>
      <c r="MUD1324" s="264"/>
      <c r="MUE1324" s="264"/>
      <c r="MUF1324" s="264"/>
      <c r="MUG1324" s="264"/>
      <c r="MUH1324" s="264"/>
      <c r="MUI1324" s="264"/>
      <c r="MUJ1324" s="264"/>
      <c r="MUK1324" s="264"/>
      <c r="MUL1324" s="264"/>
      <c r="MUM1324" s="264"/>
      <c r="MUN1324" s="264"/>
      <c r="MUO1324" s="264"/>
      <c r="MUP1324" s="264"/>
      <c r="MUQ1324" s="264"/>
      <c r="MUR1324" s="264"/>
      <c r="MUS1324" s="264"/>
      <c r="MUT1324" s="264"/>
      <c r="MUU1324" s="264"/>
      <c r="MUV1324" s="264"/>
      <c r="MUW1324" s="264"/>
      <c r="MUX1324" s="264"/>
      <c r="MUY1324" s="264"/>
      <c r="MUZ1324" s="264"/>
      <c r="MVA1324" s="264"/>
      <c r="MVB1324" s="264"/>
      <c r="MVC1324" s="264"/>
      <c r="MVD1324" s="264"/>
      <c r="MVE1324" s="264"/>
      <c r="MVF1324" s="264"/>
      <c r="MVG1324" s="264"/>
      <c r="MVH1324" s="264"/>
      <c r="MVI1324" s="264"/>
      <c r="MVJ1324" s="264"/>
      <c r="MVK1324" s="264"/>
      <c r="MVL1324" s="264"/>
      <c r="MVM1324" s="264"/>
      <c r="MVN1324" s="264"/>
      <c r="MVO1324" s="264"/>
      <c r="MVP1324" s="264"/>
      <c r="MVQ1324" s="264"/>
      <c r="MVR1324" s="264"/>
      <c r="MVS1324" s="264"/>
      <c r="MVT1324" s="264"/>
      <c r="MVU1324" s="264"/>
      <c r="MVV1324" s="264"/>
      <c r="MVW1324" s="264"/>
      <c r="MVX1324" s="264"/>
      <c r="MVY1324" s="264"/>
      <c r="MVZ1324" s="264"/>
      <c r="MWA1324" s="264"/>
      <c r="MWB1324" s="264"/>
      <c r="MWC1324" s="264"/>
      <c r="MWD1324" s="264"/>
      <c r="MWE1324" s="264"/>
      <c r="MWF1324" s="264"/>
      <c r="MWG1324" s="264"/>
      <c r="MWH1324" s="264"/>
      <c r="MWI1324" s="264"/>
      <c r="MWJ1324" s="264"/>
      <c r="MWK1324" s="264"/>
      <c r="MWL1324" s="264"/>
      <c r="MWM1324" s="264"/>
      <c r="MWN1324" s="264"/>
      <c r="MWO1324" s="264"/>
      <c r="MWP1324" s="264"/>
      <c r="MWQ1324" s="264"/>
      <c r="MWR1324" s="264"/>
      <c r="MWS1324" s="264"/>
      <c r="MWT1324" s="264"/>
      <c r="MWU1324" s="264"/>
      <c r="MWV1324" s="264"/>
      <c r="MWW1324" s="264"/>
      <c r="MWX1324" s="264"/>
      <c r="MWY1324" s="264"/>
      <c r="MWZ1324" s="264"/>
      <c r="MXA1324" s="264"/>
      <c r="MXB1324" s="264"/>
      <c r="MXC1324" s="264"/>
      <c r="MXD1324" s="264"/>
      <c r="MXE1324" s="264"/>
      <c r="MXF1324" s="264"/>
      <c r="MXG1324" s="264"/>
      <c r="MXH1324" s="264"/>
      <c r="MXI1324" s="264"/>
      <c r="MXJ1324" s="264"/>
      <c r="MXK1324" s="264"/>
      <c r="MXL1324" s="264"/>
      <c r="MXM1324" s="264"/>
      <c r="MXN1324" s="264"/>
      <c r="MXO1324" s="264"/>
      <c r="MXP1324" s="264"/>
      <c r="MXQ1324" s="264"/>
      <c r="MXR1324" s="264"/>
      <c r="MXS1324" s="264"/>
      <c r="MXT1324" s="264"/>
      <c r="MXU1324" s="264"/>
      <c r="MXV1324" s="264"/>
      <c r="MXW1324" s="264"/>
      <c r="MXX1324" s="264"/>
      <c r="MXY1324" s="264"/>
      <c r="MXZ1324" s="264"/>
      <c r="MYA1324" s="264"/>
      <c r="MYB1324" s="264"/>
      <c r="MYC1324" s="264"/>
      <c r="MYD1324" s="264"/>
      <c r="MYE1324" s="264"/>
      <c r="MYF1324" s="264"/>
      <c r="MYG1324" s="264"/>
      <c r="MYH1324" s="264"/>
      <c r="MYI1324" s="264"/>
      <c r="MYJ1324" s="264"/>
      <c r="MYK1324" s="264"/>
      <c r="MYL1324" s="264"/>
      <c r="MYM1324" s="264"/>
      <c r="MYN1324" s="264"/>
      <c r="MYO1324" s="264"/>
      <c r="MYP1324" s="264"/>
      <c r="MYQ1324" s="264"/>
      <c r="MYR1324" s="264"/>
      <c r="MYS1324" s="264"/>
      <c r="MYT1324" s="264"/>
      <c r="MYU1324" s="264"/>
      <c r="MYV1324" s="264"/>
      <c r="MYW1324" s="264"/>
      <c r="MYX1324" s="264"/>
      <c r="MYY1324" s="264"/>
      <c r="MYZ1324" s="264"/>
      <c r="MZA1324" s="264"/>
      <c r="MZB1324" s="264"/>
      <c r="MZC1324" s="264"/>
      <c r="MZD1324" s="264"/>
      <c r="MZE1324" s="264"/>
      <c r="MZF1324" s="264"/>
      <c r="MZG1324" s="264"/>
      <c r="MZH1324" s="264"/>
      <c r="MZI1324" s="264"/>
      <c r="MZJ1324" s="264"/>
      <c r="MZK1324" s="264"/>
      <c r="MZL1324" s="264"/>
      <c r="MZM1324" s="264"/>
      <c r="MZN1324" s="264"/>
      <c r="MZO1324" s="264"/>
      <c r="MZP1324" s="264"/>
      <c r="MZQ1324" s="264"/>
      <c r="MZR1324" s="264"/>
      <c r="MZS1324" s="264"/>
      <c r="MZT1324" s="264"/>
      <c r="MZU1324" s="264"/>
      <c r="MZV1324" s="264"/>
      <c r="MZW1324" s="264"/>
      <c r="MZX1324" s="264"/>
      <c r="MZY1324" s="264"/>
      <c r="MZZ1324" s="264"/>
      <c r="NAA1324" s="264"/>
      <c r="NAB1324" s="264"/>
      <c r="NAC1324" s="264"/>
      <c r="NAD1324" s="264"/>
      <c r="NAE1324" s="264"/>
      <c r="NAF1324" s="264"/>
      <c r="NAG1324" s="264"/>
      <c r="NAH1324" s="264"/>
      <c r="NAI1324" s="264"/>
      <c r="NAJ1324" s="264"/>
      <c r="NAK1324" s="264"/>
      <c r="NAL1324" s="264"/>
      <c r="NAM1324" s="264"/>
      <c r="NAN1324" s="264"/>
      <c r="NAO1324" s="264"/>
      <c r="NAP1324" s="264"/>
      <c r="NAQ1324" s="264"/>
      <c r="NAR1324" s="264"/>
      <c r="NAS1324" s="264"/>
      <c r="NAT1324" s="264"/>
      <c r="NAU1324" s="264"/>
      <c r="NAV1324" s="264"/>
      <c r="NAW1324" s="264"/>
      <c r="NAX1324" s="264"/>
      <c r="NAY1324" s="264"/>
      <c r="NAZ1324" s="264"/>
      <c r="NBA1324" s="264"/>
      <c r="NBB1324" s="264"/>
      <c r="NBC1324" s="264"/>
      <c r="NBD1324" s="264"/>
      <c r="NBE1324" s="264"/>
      <c r="NBF1324" s="264"/>
      <c r="NBG1324" s="264"/>
      <c r="NBH1324" s="264"/>
      <c r="NBI1324" s="264"/>
      <c r="NBJ1324" s="264"/>
      <c r="NBK1324" s="264"/>
      <c r="NBL1324" s="264"/>
      <c r="NBM1324" s="264"/>
      <c r="NBN1324" s="264"/>
      <c r="NBO1324" s="264"/>
      <c r="NBP1324" s="264"/>
      <c r="NBQ1324" s="264"/>
      <c r="NBR1324" s="264"/>
      <c r="NBS1324" s="264"/>
      <c r="NBT1324" s="264"/>
      <c r="NBU1324" s="264"/>
      <c r="NBV1324" s="264"/>
      <c r="NBW1324" s="264"/>
      <c r="NBX1324" s="264"/>
      <c r="NBY1324" s="264"/>
      <c r="NBZ1324" s="264"/>
      <c r="NCA1324" s="264"/>
      <c r="NCB1324" s="264"/>
      <c r="NCC1324" s="264"/>
      <c r="NCD1324" s="264"/>
      <c r="NCE1324" s="264"/>
      <c r="NCF1324" s="264"/>
      <c r="NCG1324" s="264"/>
      <c r="NCH1324" s="264"/>
      <c r="NCI1324" s="264"/>
      <c r="NCJ1324" s="264"/>
      <c r="NCK1324" s="264"/>
      <c r="NCL1324" s="264"/>
      <c r="NCM1324" s="264"/>
      <c r="NCN1324" s="264"/>
      <c r="NCO1324" s="264"/>
      <c r="NCP1324" s="264"/>
      <c r="NCQ1324" s="264"/>
      <c r="NCR1324" s="264"/>
      <c r="NCS1324" s="264"/>
      <c r="NCT1324" s="264"/>
      <c r="NCU1324" s="264"/>
      <c r="NCV1324" s="264"/>
      <c r="NCW1324" s="264"/>
      <c r="NCX1324" s="264"/>
      <c r="NCY1324" s="264"/>
      <c r="NCZ1324" s="264"/>
      <c r="NDA1324" s="264"/>
      <c r="NDB1324" s="264"/>
      <c r="NDC1324" s="264"/>
      <c r="NDD1324" s="264"/>
      <c r="NDE1324" s="264"/>
      <c r="NDF1324" s="264"/>
      <c r="NDG1324" s="264"/>
      <c r="NDH1324" s="264"/>
      <c r="NDI1324" s="264"/>
      <c r="NDJ1324" s="264"/>
      <c r="NDK1324" s="264"/>
      <c r="NDL1324" s="264"/>
      <c r="NDM1324" s="264"/>
      <c r="NDN1324" s="264"/>
      <c r="NDO1324" s="264"/>
      <c r="NDP1324" s="264"/>
      <c r="NDQ1324" s="264"/>
      <c r="NDR1324" s="264"/>
      <c r="NDS1324" s="264"/>
      <c r="NDT1324" s="264"/>
      <c r="NDU1324" s="264"/>
      <c r="NDV1324" s="264"/>
      <c r="NDW1324" s="264"/>
      <c r="NDX1324" s="264"/>
      <c r="NDY1324" s="264"/>
      <c r="NDZ1324" s="264"/>
      <c r="NEA1324" s="264"/>
      <c r="NEB1324" s="264"/>
      <c r="NEC1324" s="264"/>
      <c r="NED1324" s="264"/>
      <c r="NEE1324" s="264"/>
      <c r="NEF1324" s="264"/>
      <c r="NEG1324" s="264"/>
      <c r="NEH1324" s="264"/>
      <c r="NEI1324" s="264"/>
      <c r="NEJ1324" s="264"/>
      <c r="NEK1324" s="264"/>
      <c r="NEL1324" s="264"/>
      <c r="NEM1324" s="264"/>
      <c r="NEN1324" s="264"/>
      <c r="NEO1324" s="264"/>
      <c r="NEP1324" s="264"/>
      <c r="NEQ1324" s="264"/>
      <c r="NER1324" s="264"/>
      <c r="NES1324" s="264"/>
      <c r="NET1324" s="264"/>
      <c r="NEU1324" s="264"/>
      <c r="NEV1324" s="264"/>
      <c r="NEW1324" s="264"/>
      <c r="NEX1324" s="264"/>
      <c r="NEY1324" s="264"/>
      <c r="NEZ1324" s="264"/>
      <c r="NFA1324" s="264"/>
      <c r="NFB1324" s="264"/>
      <c r="NFC1324" s="264"/>
      <c r="NFD1324" s="264"/>
      <c r="NFE1324" s="264"/>
      <c r="NFF1324" s="264"/>
      <c r="NFG1324" s="264"/>
      <c r="NFH1324" s="264"/>
      <c r="NFI1324" s="264"/>
      <c r="NFJ1324" s="264"/>
      <c r="NFK1324" s="264"/>
      <c r="NFL1324" s="264"/>
      <c r="NFM1324" s="264"/>
      <c r="NFN1324" s="264"/>
      <c r="NFO1324" s="264"/>
      <c r="NFP1324" s="264"/>
      <c r="NFQ1324" s="264"/>
      <c r="NFR1324" s="264"/>
      <c r="NFS1324" s="264"/>
      <c r="NFT1324" s="264"/>
      <c r="NFU1324" s="264"/>
      <c r="NFV1324" s="264"/>
      <c r="NFW1324" s="264"/>
      <c r="NFX1324" s="264"/>
      <c r="NFY1324" s="264"/>
      <c r="NFZ1324" s="264"/>
      <c r="NGA1324" s="264"/>
      <c r="NGB1324" s="264"/>
      <c r="NGC1324" s="264"/>
      <c r="NGD1324" s="264"/>
      <c r="NGE1324" s="264"/>
      <c r="NGF1324" s="264"/>
      <c r="NGG1324" s="264"/>
      <c r="NGH1324" s="264"/>
      <c r="NGI1324" s="264"/>
      <c r="NGJ1324" s="264"/>
      <c r="NGK1324" s="264"/>
      <c r="NGL1324" s="264"/>
      <c r="NGM1324" s="264"/>
      <c r="NGN1324" s="264"/>
      <c r="NGO1324" s="264"/>
      <c r="NGP1324" s="264"/>
      <c r="NGQ1324" s="264"/>
      <c r="NGR1324" s="264"/>
      <c r="NGS1324" s="264"/>
      <c r="NGT1324" s="264"/>
      <c r="NGU1324" s="264"/>
      <c r="NGV1324" s="264"/>
      <c r="NGW1324" s="264"/>
      <c r="NGX1324" s="264"/>
      <c r="NGY1324" s="264"/>
      <c r="NGZ1324" s="264"/>
      <c r="NHA1324" s="264"/>
      <c r="NHB1324" s="264"/>
      <c r="NHC1324" s="264"/>
      <c r="NHD1324" s="264"/>
      <c r="NHE1324" s="264"/>
      <c r="NHF1324" s="264"/>
      <c r="NHG1324" s="264"/>
      <c r="NHH1324" s="264"/>
      <c r="NHI1324" s="264"/>
      <c r="NHJ1324" s="264"/>
      <c r="NHK1324" s="264"/>
      <c r="NHL1324" s="264"/>
      <c r="NHM1324" s="264"/>
      <c r="NHN1324" s="264"/>
      <c r="NHO1324" s="264"/>
      <c r="NHP1324" s="264"/>
      <c r="NHQ1324" s="264"/>
      <c r="NHR1324" s="264"/>
      <c r="NHS1324" s="264"/>
      <c r="NHT1324" s="264"/>
      <c r="NHU1324" s="264"/>
      <c r="NHV1324" s="264"/>
      <c r="NHW1324" s="264"/>
      <c r="NHX1324" s="264"/>
      <c r="NHY1324" s="264"/>
      <c r="NHZ1324" s="264"/>
      <c r="NIA1324" s="264"/>
      <c r="NIB1324" s="264"/>
      <c r="NIC1324" s="264"/>
      <c r="NID1324" s="264"/>
      <c r="NIE1324" s="264"/>
      <c r="NIF1324" s="264"/>
      <c r="NIG1324" s="264"/>
      <c r="NIH1324" s="264"/>
      <c r="NII1324" s="264"/>
      <c r="NIJ1324" s="264"/>
      <c r="NIK1324" s="264"/>
      <c r="NIL1324" s="264"/>
      <c r="NIM1324" s="264"/>
      <c r="NIN1324" s="264"/>
      <c r="NIO1324" s="264"/>
      <c r="NIP1324" s="264"/>
      <c r="NIQ1324" s="264"/>
      <c r="NIR1324" s="264"/>
      <c r="NIS1324" s="264"/>
      <c r="NIT1324" s="264"/>
      <c r="NIU1324" s="264"/>
      <c r="NIV1324" s="264"/>
      <c r="NIW1324" s="264"/>
      <c r="NIX1324" s="264"/>
      <c r="NIY1324" s="264"/>
      <c r="NIZ1324" s="264"/>
      <c r="NJA1324" s="264"/>
      <c r="NJB1324" s="264"/>
      <c r="NJC1324" s="264"/>
      <c r="NJD1324" s="264"/>
      <c r="NJE1324" s="264"/>
      <c r="NJF1324" s="264"/>
      <c r="NJG1324" s="264"/>
      <c r="NJH1324" s="264"/>
      <c r="NJI1324" s="264"/>
      <c r="NJJ1324" s="264"/>
      <c r="NJK1324" s="264"/>
      <c r="NJL1324" s="264"/>
      <c r="NJM1324" s="264"/>
      <c r="NJN1324" s="264"/>
      <c r="NJO1324" s="264"/>
      <c r="NJP1324" s="264"/>
      <c r="NJQ1324" s="264"/>
      <c r="NJR1324" s="264"/>
      <c r="NJS1324" s="264"/>
      <c r="NJT1324" s="264"/>
      <c r="NJU1324" s="264"/>
      <c r="NJV1324" s="264"/>
      <c r="NJW1324" s="264"/>
      <c r="NJX1324" s="264"/>
      <c r="NJY1324" s="264"/>
      <c r="NJZ1324" s="264"/>
      <c r="NKA1324" s="264"/>
      <c r="NKB1324" s="264"/>
      <c r="NKC1324" s="264"/>
      <c r="NKD1324" s="264"/>
      <c r="NKE1324" s="264"/>
      <c r="NKF1324" s="264"/>
      <c r="NKG1324" s="264"/>
      <c r="NKH1324" s="264"/>
      <c r="NKI1324" s="264"/>
      <c r="NKJ1324" s="264"/>
      <c r="NKK1324" s="264"/>
      <c r="NKL1324" s="264"/>
      <c r="NKM1324" s="264"/>
      <c r="NKN1324" s="264"/>
      <c r="NKO1324" s="264"/>
      <c r="NKP1324" s="264"/>
      <c r="NKQ1324" s="264"/>
      <c r="NKR1324" s="264"/>
      <c r="NKS1324" s="264"/>
      <c r="NKT1324" s="264"/>
      <c r="NKU1324" s="264"/>
      <c r="NKV1324" s="264"/>
      <c r="NKW1324" s="264"/>
      <c r="NKX1324" s="264"/>
      <c r="NKY1324" s="264"/>
      <c r="NKZ1324" s="264"/>
      <c r="NLA1324" s="264"/>
      <c r="NLB1324" s="264"/>
      <c r="NLC1324" s="264"/>
      <c r="NLD1324" s="264"/>
      <c r="NLE1324" s="264"/>
      <c r="NLF1324" s="264"/>
      <c r="NLG1324" s="264"/>
      <c r="NLH1324" s="264"/>
      <c r="NLI1324" s="264"/>
      <c r="NLJ1324" s="264"/>
      <c r="NLK1324" s="264"/>
      <c r="NLL1324" s="264"/>
      <c r="NLM1324" s="264"/>
      <c r="NLN1324" s="264"/>
      <c r="NLO1324" s="264"/>
      <c r="NLP1324" s="264"/>
      <c r="NLQ1324" s="264"/>
      <c r="NLR1324" s="264"/>
      <c r="NLS1324" s="264"/>
      <c r="NLT1324" s="264"/>
      <c r="NLU1324" s="264"/>
      <c r="NLV1324" s="264"/>
      <c r="NLW1324" s="264"/>
      <c r="NLX1324" s="264"/>
      <c r="NLY1324" s="264"/>
      <c r="NLZ1324" s="264"/>
      <c r="NMA1324" s="264"/>
      <c r="NMB1324" s="264"/>
      <c r="NMC1324" s="264"/>
      <c r="NMD1324" s="264"/>
      <c r="NME1324" s="264"/>
      <c r="NMF1324" s="264"/>
      <c r="NMG1324" s="264"/>
      <c r="NMH1324" s="264"/>
      <c r="NMI1324" s="264"/>
      <c r="NMJ1324" s="264"/>
      <c r="NMK1324" s="264"/>
      <c r="NML1324" s="264"/>
      <c r="NMM1324" s="264"/>
      <c r="NMN1324" s="264"/>
      <c r="NMO1324" s="264"/>
      <c r="NMP1324" s="264"/>
      <c r="NMQ1324" s="264"/>
      <c r="NMR1324" s="264"/>
      <c r="NMS1324" s="264"/>
      <c r="NMT1324" s="264"/>
      <c r="NMU1324" s="264"/>
      <c r="NMV1324" s="264"/>
      <c r="NMW1324" s="264"/>
      <c r="NMX1324" s="264"/>
      <c r="NMY1324" s="264"/>
      <c r="NMZ1324" s="264"/>
      <c r="NNA1324" s="264"/>
      <c r="NNB1324" s="264"/>
      <c r="NNC1324" s="264"/>
      <c r="NND1324" s="264"/>
      <c r="NNE1324" s="264"/>
      <c r="NNF1324" s="264"/>
      <c r="NNG1324" s="264"/>
      <c r="NNH1324" s="264"/>
      <c r="NNI1324" s="264"/>
      <c r="NNJ1324" s="264"/>
      <c r="NNK1324" s="264"/>
      <c r="NNL1324" s="264"/>
      <c r="NNM1324" s="264"/>
      <c r="NNN1324" s="264"/>
      <c r="NNO1324" s="264"/>
      <c r="NNP1324" s="264"/>
      <c r="NNQ1324" s="264"/>
      <c r="NNR1324" s="264"/>
      <c r="NNS1324" s="264"/>
      <c r="NNT1324" s="264"/>
      <c r="NNU1324" s="264"/>
      <c r="NNV1324" s="264"/>
      <c r="NNW1324" s="264"/>
      <c r="NNX1324" s="264"/>
      <c r="NNY1324" s="264"/>
      <c r="NNZ1324" s="264"/>
      <c r="NOA1324" s="264"/>
      <c r="NOB1324" s="264"/>
      <c r="NOC1324" s="264"/>
      <c r="NOD1324" s="264"/>
      <c r="NOE1324" s="264"/>
      <c r="NOF1324" s="264"/>
      <c r="NOG1324" s="264"/>
      <c r="NOH1324" s="264"/>
      <c r="NOI1324" s="264"/>
      <c r="NOJ1324" s="264"/>
      <c r="NOK1324" s="264"/>
      <c r="NOL1324" s="264"/>
      <c r="NOM1324" s="264"/>
      <c r="NON1324" s="264"/>
      <c r="NOO1324" s="264"/>
      <c r="NOP1324" s="264"/>
      <c r="NOQ1324" s="264"/>
      <c r="NOR1324" s="264"/>
      <c r="NOS1324" s="264"/>
      <c r="NOT1324" s="264"/>
      <c r="NOU1324" s="264"/>
      <c r="NOV1324" s="264"/>
      <c r="NOW1324" s="264"/>
      <c r="NOX1324" s="264"/>
      <c r="NOY1324" s="264"/>
      <c r="NOZ1324" s="264"/>
      <c r="NPA1324" s="264"/>
      <c r="NPB1324" s="264"/>
      <c r="NPC1324" s="264"/>
      <c r="NPD1324" s="264"/>
      <c r="NPE1324" s="264"/>
      <c r="NPF1324" s="264"/>
      <c r="NPG1324" s="264"/>
      <c r="NPH1324" s="264"/>
      <c r="NPI1324" s="264"/>
      <c r="NPJ1324" s="264"/>
      <c r="NPK1324" s="264"/>
      <c r="NPL1324" s="264"/>
      <c r="NPM1324" s="264"/>
      <c r="NPN1324" s="264"/>
      <c r="NPO1324" s="264"/>
      <c r="NPP1324" s="264"/>
      <c r="NPQ1324" s="264"/>
      <c r="NPR1324" s="264"/>
      <c r="NPS1324" s="264"/>
      <c r="NPT1324" s="264"/>
      <c r="NPU1324" s="264"/>
      <c r="NPV1324" s="264"/>
      <c r="NPW1324" s="264"/>
      <c r="NPX1324" s="264"/>
      <c r="NPY1324" s="264"/>
      <c r="NPZ1324" s="264"/>
      <c r="NQA1324" s="264"/>
      <c r="NQB1324" s="264"/>
      <c r="NQC1324" s="264"/>
      <c r="NQD1324" s="264"/>
      <c r="NQE1324" s="264"/>
      <c r="NQF1324" s="264"/>
      <c r="NQG1324" s="264"/>
      <c r="NQH1324" s="264"/>
      <c r="NQI1324" s="264"/>
      <c r="NQJ1324" s="264"/>
      <c r="NQK1324" s="264"/>
      <c r="NQL1324" s="264"/>
      <c r="NQM1324" s="264"/>
      <c r="NQN1324" s="264"/>
      <c r="NQO1324" s="264"/>
      <c r="NQP1324" s="264"/>
      <c r="NQQ1324" s="264"/>
      <c r="NQR1324" s="264"/>
      <c r="NQS1324" s="264"/>
      <c r="NQT1324" s="264"/>
      <c r="NQU1324" s="264"/>
      <c r="NQV1324" s="264"/>
      <c r="NQW1324" s="264"/>
      <c r="NQX1324" s="264"/>
      <c r="NQY1324" s="264"/>
      <c r="NQZ1324" s="264"/>
      <c r="NRA1324" s="264"/>
      <c r="NRB1324" s="264"/>
      <c r="NRC1324" s="264"/>
      <c r="NRD1324" s="264"/>
      <c r="NRE1324" s="264"/>
      <c r="NRF1324" s="264"/>
      <c r="NRG1324" s="264"/>
      <c r="NRH1324" s="264"/>
      <c r="NRI1324" s="264"/>
      <c r="NRJ1324" s="264"/>
      <c r="NRK1324" s="264"/>
      <c r="NRL1324" s="264"/>
      <c r="NRM1324" s="264"/>
      <c r="NRN1324" s="264"/>
      <c r="NRO1324" s="264"/>
      <c r="NRP1324" s="264"/>
      <c r="NRQ1324" s="264"/>
      <c r="NRR1324" s="264"/>
      <c r="NRS1324" s="264"/>
      <c r="NRT1324" s="264"/>
      <c r="NRU1324" s="264"/>
      <c r="NRV1324" s="264"/>
      <c r="NRW1324" s="264"/>
      <c r="NRX1324" s="264"/>
      <c r="NRY1324" s="264"/>
      <c r="NRZ1324" s="264"/>
      <c r="NSA1324" s="264"/>
      <c r="NSB1324" s="264"/>
      <c r="NSC1324" s="264"/>
      <c r="NSD1324" s="264"/>
      <c r="NSE1324" s="264"/>
      <c r="NSF1324" s="264"/>
      <c r="NSG1324" s="264"/>
      <c r="NSH1324" s="264"/>
      <c r="NSI1324" s="264"/>
      <c r="NSJ1324" s="264"/>
      <c r="NSK1324" s="264"/>
      <c r="NSL1324" s="264"/>
      <c r="NSM1324" s="264"/>
      <c r="NSN1324" s="264"/>
      <c r="NSO1324" s="264"/>
      <c r="NSP1324" s="264"/>
      <c r="NSQ1324" s="264"/>
      <c r="NSR1324" s="264"/>
      <c r="NSS1324" s="264"/>
      <c r="NST1324" s="264"/>
      <c r="NSU1324" s="264"/>
      <c r="NSV1324" s="264"/>
      <c r="NSW1324" s="264"/>
      <c r="NSX1324" s="264"/>
      <c r="NSY1324" s="264"/>
      <c r="NSZ1324" s="264"/>
      <c r="NTA1324" s="264"/>
      <c r="NTB1324" s="264"/>
      <c r="NTC1324" s="264"/>
      <c r="NTD1324" s="264"/>
      <c r="NTE1324" s="264"/>
      <c r="NTF1324" s="264"/>
      <c r="NTG1324" s="264"/>
      <c r="NTH1324" s="264"/>
      <c r="NTI1324" s="264"/>
      <c r="NTJ1324" s="264"/>
      <c r="NTK1324" s="264"/>
      <c r="NTL1324" s="264"/>
      <c r="NTM1324" s="264"/>
      <c r="NTN1324" s="264"/>
      <c r="NTO1324" s="264"/>
      <c r="NTP1324" s="264"/>
      <c r="NTQ1324" s="264"/>
      <c r="NTR1324" s="264"/>
      <c r="NTS1324" s="264"/>
      <c r="NTT1324" s="264"/>
      <c r="NTU1324" s="264"/>
      <c r="NTV1324" s="264"/>
      <c r="NTW1324" s="264"/>
      <c r="NTX1324" s="264"/>
      <c r="NTY1324" s="264"/>
      <c r="NTZ1324" s="264"/>
      <c r="NUA1324" s="264"/>
      <c r="NUB1324" s="264"/>
      <c r="NUC1324" s="264"/>
      <c r="NUD1324" s="264"/>
      <c r="NUE1324" s="264"/>
      <c r="NUF1324" s="264"/>
      <c r="NUG1324" s="264"/>
      <c r="NUH1324" s="264"/>
      <c r="NUI1324" s="264"/>
      <c r="NUJ1324" s="264"/>
      <c r="NUK1324" s="264"/>
      <c r="NUL1324" s="264"/>
      <c r="NUM1324" s="264"/>
      <c r="NUN1324" s="264"/>
      <c r="NUO1324" s="264"/>
      <c r="NUP1324" s="264"/>
      <c r="NUQ1324" s="264"/>
      <c r="NUR1324" s="264"/>
      <c r="NUS1324" s="264"/>
      <c r="NUT1324" s="264"/>
      <c r="NUU1324" s="264"/>
      <c r="NUV1324" s="264"/>
      <c r="NUW1324" s="264"/>
      <c r="NUX1324" s="264"/>
      <c r="NUY1324" s="264"/>
      <c r="NUZ1324" s="264"/>
      <c r="NVA1324" s="264"/>
      <c r="NVB1324" s="264"/>
      <c r="NVC1324" s="264"/>
      <c r="NVD1324" s="264"/>
      <c r="NVE1324" s="264"/>
      <c r="NVF1324" s="264"/>
      <c r="NVG1324" s="264"/>
      <c r="NVH1324" s="264"/>
      <c r="NVI1324" s="264"/>
      <c r="NVJ1324" s="264"/>
      <c r="NVK1324" s="264"/>
      <c r="NVL1324" s="264"/>
      <c r="NVM1324" s="264"/>
      <c r="NVN1324" s="264"/>
      <c r="NVO1324" s="264"/>
      <c r="NVP1324" s="264"/>
      <c r="NVQ1324" s="264"/>
      <c r="NVR1324" s="264"/>
      <c r="NVS1324" s="264"/>
      <c r="NVT1324" s="264"/>
      <c r="NVU1324" s="264"/>
      <c r="NVV1324" s="264"/>
      <c r="NVW1324" s="264"/>
      <c r="NVX1324" s="264"/>
      <c r="NVY1324" s="264"/>
      <c r="NVZ1324" s="264"/>
      <c r="NWA1324" s="264"/>
      <c r="NWB1324" s="264"/>
      <c r="NWC1324" s="264"/>
      <c r="NWD1324" s="264"/>
      <c r="NWE1324" s="264"/>
      <c r="NWF1324" s="264"/>
      <c r="NWG1324" s="264"/>
      <c r="NWH1324" s="264"/>
      <c r="NWI1324" s="264"/>
      <c r="NWJ1324" s="264"/>
      <c r="NWK1324" s="264"/>
      <c r="NWL1324" s="264"/>
      <c r="NWM1324" s="264"/>
      <c r="NWN1324" s="264"/>
      <c r="NWO1324" s="264"/>
      <c r="NWP1324" s="264"/>
      <c r="NWQ1324" s="264"/>
      <c r="NWR1324" s="264"/>
      <c r="NWS1324" s="264"/>
      <c r="NWT1324" s="264"/>
      <c r="NWU1324" s="264"/>
      <c r="NWV1324" s="264"/>
      <c r="NWW1324" s="264"/>
      <c r="NWX1324" s="264"/>
      <c r="NWY1324" s="264"/>
      <c r="NWZ1324" s="264"/>
      <c r="NXA1324" s="264"/>
      <c r="NXB1324" s="264"/>
      <c r="NXC1324" s="264"/>
      <c r="NXD1324" s="264"/>
      <c r="NXE1324" s="264"/>
      <c r="NXF1324" s="264"/>
      <c r="NXG1324" s="264"/>
      <c r="NXH1324" s="264"/>
      <c r="NXI1324" s="264"/>
      <c r="NXJ1324" s="264"/>
      <c r="NXK1324" s="264"/>
      <c r="NXL1324" s="264"/>
      <c r="NXM1324" s="264"/>
      <c r="NXN1324" s="264"/>
      <c r="NXO1324" s="264"/>
      <c r="NXP1324" s="264"/>
      <c r="NXQ1324" s="264"/>
      <c r="NXR1324" s="264"/>
      <c r="NXS1324" s="264"/>
      <c r="NXT1324" s="264"/>
      <c r="NXU1324" s="264"/>
      <c r="NXV1324" s="264"/>
      <c r="NXW1324" s="264"/>
      <c r="NXX1324" s="264"/>
      <c r="NXY1324" s="264"/>
      <c r="NXZ1324" s="264"/>
      <c r="NYA1324" s="264"/>
      <c r="NYB1324" s="264"/>
      <c r="NYC1324" s="264"/>
      <c r="NYD1324" s="264"/>
      <c r="NYE1324" s="264"/>
      <c r="NYF1324" s="264"/>
      <c r="NYG1324" s="264"/>
      <c r="NYH1324" s="264"/>
      <c r="NYI1324" s="264"/>
      <c r="NYJ1324" s="264"/>
      <c r="NYK1324" s="264"/>
      <c r="NYL1324" s="264"/>
      <c r="NYM1324" s="264"/>
      <c r="NYN1324" s="264"/>
      <c r="NYO1324" s="264"/>
      <c r="NYP1324" s="264"/>
      <c r="NYQ1324" s="264"/>
      <c r="NYR1324" s="264"/>
      <c r="NYS1324" s="264"/>
      <c r="NYT1324" s="264"/>
      <c r="NYU1324" s="264"/>
      <c r="NYV1324" s="264"/>
      <c r="NYW1324" s="264"/>
      <c r="NYX1324" s="264"/>
      <c r="NYY1324" s="264"/>
      <c r="NYZ1324" s="264"/>
      <c r="NZA1324" s="264"/>
      <c r="NZB1324" s="264"/>
      <c r="NZC1324" s="264"/>
      <c r="NZD1324" s="264"/>
      <c r="NZE1324" s="264"/>
      <c r="NZF1324" s="264"/>
      <c r="NZG1324" s="264"/>
      <c r="NZH1324" s="264"/>
      <c r="NZI1324" s="264"/>
      <c r="NZJ1324" s="264"/>
      <c r="NZK1324" s="264"/>
      <c r="NZL1324" s="264"/>
      <c r="NZM1324" s="264"/>
      <c r="NZN1324" s="264"/>
      <c r="NZO1324" s="264"/>
      <c r="NZP1324" s="264"/>
      <c r="NZQ1324" s="264"/>
      <c r="NZR1324" s="264"/>
      <c r="NZS1324" s="264"/>
      <c r="NZT1324" s="264"/>
      <c r="NZU1324" s="264"/>
      <c r="NZV1324" s="264"/>
      <c r="NZW1324" s="264"/>
      <c r="NZX1324" s="264"/>
      <c r="NZY1324" s="264"/>
      <c r="NZZ1324" s="264"/>
      <c r="OAA1324" s="264"/>
      <c r="OAB1324" s="264"/>
      <c r="OAC1324" s="264"/>
      <c r="OAD1324" s="264"/>
      <c r="OAE1324" s="264"/>
      <c r="OAF1324" s="264"/>
      <c r="OAG1324" s="264"/>
      <c r="OAH1324" s="264"/>
      <c r="OAI1324" s="264"/>
      <c r="OAJ1324" s="264"/>
      <c r="OAK1324" s="264"/>
      <c r="OAL1324" s="264"/>
      <c r="OAM1324" s="264"/>
      <c r="OAN1324" s="264"/>
      <c r="OAO1324" s="264"/>
      <c r="OAP1324" s="264"/>
      <c r="OAQ1324" s="264"/>
      <c r="OAR1324" s="264"/>
      <c r="OAS1324" s="264"/>
      <c r="OAT1324" s="264"/>
      <c r="OAU1324" s="264"/>
      <c r="OAV1324" s="264"/>
      <c r="OAW1324" s="264"/>
      <c r="OAX1324" s="264"/>
      <c r="OAY1324" s="264"/>
      <c r="OAZ1324" s="264"/>
      <c r="OBA1324" s="264"/>
      <c r="OBB1324" s="264"/>
      <c r="OBC1324" s="264"/>
      <c r="OBD1324" s="264"/>
      <c r="OBE1324" s="264"/>
      <c r="OBF1324" s="264"/>
      <c r="OBG1324" s="264"/>
      <c r="OBH1324" s="264"/>
      <c r="OBI1324" s="264"/>
      <c r="OBJ1324" s="264"/>
      <c r="OBK1324" s="264"/>
      <c r="OBL1324" s="264"/>
      <c r="OBM1324" s="264"/>
      <c r="OBN1324" s="264"/>
      <c r="OBO1324" s="264"/>
      <c r="OBP1324" s="264"/>
      <c r="OBQ1324" s="264"/>
      <c r="OBR1324" s="264"/>
      <c r="OBS1324" s="264"/>
      <c r="OBT1324" s="264"/>
      <c r="OBU1324" s="264"/>
      <c r="OBV1324" s="264"/>
      <c r="OBW1324" s="264"/>
      <c r="OBX1324" s="264"/>
      <c r="OBY1324" s="264"/>
      <c r="OBZ1324" s="264"/>
      <c r="OCA1324" s="264"/>
      <c r="OCB1324" s="264"/>
      <c r="OCC1324" s="264"/>
      <c r="OCD1324" s="264"/>
      <c r="OCE1324" s="264"/>
      <c r="OCF1324" s="264"/>
      <c r="OCG1324" s="264"/>
      <c r="OCH1324" s="264"/>
      <c r="OCI1324" s="264"/>
      <c r="OCJ1324" s="264"/>
      <c r="OCK1324" s="264"/>
      <c r="OCL1324" s="264"/>
      <c r="OCM1324" s="264"/>
      <c r="OCN1324" s="264"/>
      <c r="OCO1324" s="264"/>
      <c r="OCP1324" s="264"/>
      <c r="OCQ1324" s="264"/>
      <c r="OCR1324" s="264"/>
      <c r="OCS1324" s="264"/>
      <c r="OCT1324" s="264"/>
      <c r="OCU1324" s="264"/>
      <c r="OCV1324" s="264"/>
      <c r="OCW1324" s="264"/>
      <c r="OCX1324" s="264"/>
      <c r="OCY1324" s="264"/>
      <c r="OCZ1324" s="264"/>
      <c r="ODA1324" s="264"/>
      <c r="ODB1324" s="264"/>
      <c r="ODC1324" s="264"/>
      <c r="ODD1324" s="264"/>
      <c r="ODE1324" s="264"/>
      <c r="ODF1324" s="264"/>
      <c r="ODG1324" s="264"/>
      <c r="ODH1324" s="264"/>
      <c r="ODI1324" s="264"/>
      <c r="ODJ1324" s="264"/>
      <c r="ODK1324" s="264"/>
      <c r="ODL1324" s="264"/>
      <c r="ODM1324" s="264"/>
      <c r="ODN1324" s="264"/>
      <c r="ODO1324" s="264"/>
      <c r="ODP1324" s="264"/>
      <c r="ODQ1324" s="264"/>
      <c r="ODR1324" s="264"/>
      <c r="ODS1324" s="264"/>
      <c r="ODT1324" s="264"/>
      <c r="ODU1324" s="264"/>
      <c r="ODV1324" s="264"/>
      <c r="ODW1324" s="264"/>
      <c r="ODX1324" s="264"/>
      <c r="ODY1324" s="264"/>
      <c r="ODZ1324" s="264"/>
      <c r="OEA1324" s="264"/>
      <c r="OEB1324" s="264"/>
      <c r="OEC1324" s="264"/>
      <c r="OED1324" s="264"/>
      <c r="OEE1324" s="264"/>
      <c r="OEF1324" s="264"/>
      <c r="OEG1324" s="264"/>
      <c r="OEH1324" s="264"/>
      <c r="OEI1324" s="264"/>
      <c r="OEJ1324" s="264"/>
      <c r="OEK1324" s="264"/>
      <c r="OEL1324" s="264"/>
      <c r="OEM1324" s="264"/>
      <c r="OEN1324" s="264"/>
      <c r="OEO1324" s="264"/>
      <c r="OEP1324" s="264"/>
      <c r="OEQ1324" s="264"/>
      <c r="OER1324" s="264"/>
      <c r="OES1324" s="264"/>
      <c r="OET1324" s="264"/>
      <c r="OEU1324" s="264"/>
      <c r="OEV1324" s="264"/>
      <c r="OEW1324" s="264"/>
      <c r="OEX1324" s="264"/>
      <c r="OEY1324" s="264"/>
      <c r="OEZ1324" s="264"/>
      <c r="OFA1324" s="264"/>
      <c r="OFB1324" s="264"/>
      <c r="OFC1324" s="264"/>
      <c r="OFD1324" s="264"/>
      <c r="OFE1324" s="264"/>
      <c r="OFF1324" s="264"/>
      <c r="OFG1324" s="264"/>
      <c r="OFH1324" s="264"/>
      <c r="OFI1324" s="264"/>
      <c r="OFJ1324" s="264"/>
      <c r="OFK1324" s="264"/>
      <c r="OFL1324" s="264"/>
      <c r="OFM1324" s="264"/>
      <c r="OFN1324" s="264"/>
      <c r="OFO1324" s="264"/>
      <c r="OFP1324" s="264"/>
      <c r="OFQ1324" s="264"/>
      <c r="OFR1324" s="264"/>
      <c r="OFS1324" s="264"/>
      <c r="OFT1324" s="264"/>
      <c r="OFU1324" s="264"/>
      <c r="OFV1324" s="264"/>
      <c r="OFW1324" s="264"/>
      <c r="OFX1324" s="264"/>
      <c r="OFY1324" s="264"/>
      <c r="OFZ1324" s="264"/>
      <c r="OGA1324" s="264"/>
      <c r="OGB1324" s="264"/>
      <c r="OGC1324" s="264"/>
      <c r="OGD1324" s="264"/>
      <c r="OGE1324" s="264"/>
      <c r="OGF1324" s="264"/>
      <c r="OGG1324" s="264"/>
      <c r="OGH1324" s="264"/>
      <c r="OGI1324" s="264"/>
      <c r="OGJ1324" s="264"/>
      <c r="OGK1324" s="264"/>
      <c r="OGL1324" s="264"/>
      <c r="OGM1324" s="264"/>
      <c r="OGN1324" s="264"/>
      <c r="OGO1324" s="264"/>
      <c r="OGP1324" s="264"/>
      <c r="OGQ1324" s="264"/>
      <c r="OGR1324" s="264"/>
      <c r="OGS1324" s="264"/>
      <c r="OGT1324" s="264"/>
      <c r="OGU1324" s="264"/>
      <c r="OGV1324" s="264"/>
      <c r="OGW1324" s="264"/>
      <c r="OGX1324" s="264"/>
      <c r="OGY1324" s="264"/>
      <c r="OGZ1324" s="264"/>
      <c r="OHA1324" s="264"/>
      <c r="OHB1324" s="264"/>
      <c r="OHC1324" s="264"/>
      <c r="OHD1324" s="264"/>
      <c r="OHE1324" s="264"/>
      <c r="OHF1324" s="264"/>
      <c r="OHG1324" s="264"/>
      <c r="OHH1324" s="264"/>
      <c r="OHI1324" s="264"/>
      <c r="OHJ1324" s="264"/>
      <c r="OHK1324" s="264"/>
      <c r="OHL1324" s="264"/>
      <c r="OHM1324" s="264"/>
      <c r="OHN1324" s="264"/>
      <c r="OHO1324" s="264"/>
      <c r="OHP1324" s="264"/>
      <c r="OHQ1324" s="264"/>
      <c r="OHR1324" s="264"/>
      <c r="OHS1324" s="264"/>
      <c r="OHT1324" s="264"/>
      <c r="OHU1324" s="264"/>
      <c r="OHV1324" s="264"/>
      <c r="OHW1324" s="264"/>
      <c r="OHX1324" s="264"/>
      <c r="OHY1324" s="264"/>
      <c r="OHZ1324" s="264"/>
      <c r="OIA1324" s="264"/>
      <c r="OIB1324" s="264"/>
      <c r="OIC1324" s="264"/>
      <c r="OID1324" s="264"/>
      <c r="OIE1324" s="264"/>
      <c r="OIF1324" s="264"/>
      <c r="OIG1324" s="264"/>
      <c r="OIH1324" s="264"/>
      <c r="OII1324" s="264"/>
      <c r="OIJ1324" s="264"/>
      <c r="OIK1324" s="264"/>
      <c r="OIL1324" s="264"/>
      <c r="OIM1324" s="264"/>
      <c r="OIN1324" s="264"/>
      <c r="OIO1324" s="264"/>
      <c r="OIP1324" s="264"/>
      <c r="OIQ1324" s="264"/>
      <c r="OIR1324" s="264"/>
      <c r="OIS1324" s="264"/>
      <c r="OIT1324" s="264"/>
      <c r="OIU1324" s="264"/>
      <c r="OIV1324" s="264"/>
      <c r="OIW1324" s="264"/>
      <c r="OIX1324" s="264"/>
      <c r="OIY1324" s="264"/>
      <c r="OIZ1324" s="264"/>
      <c r="OJA1324" s="264"/>
      <c r="OJB1324" s="264"/>
      <c r="OJC1324" s="264"/>
      <c r="OJD1324" s="264"/>
      <c r="OJE1324" s="264"/>
      <c r="OJF1324" s="264"/>
      <c r="OJG1324" s="264"/>
      <c r="OJH1324" s="264"/>
      <c r="OJI1324" s="264"/>
      <c r="OJJ1324" s="264"/>
      <c r="OJK1324" s="264"/>
      <c r="OJL1324" s="264"/>
      <c r="OJM1324" s="264"/>
      <c r="OJN1324" s="264"/>
      <c r="OJO1324" s="264"/>
      <c r="OJP1324" s="264"/>
      <c r="OJQ1324" s="264"/>
      <c r="OJR1324" s="264"/>
      <c r="OJS1324" s="264"/>
      <c r="OJT1324" s="264"/>
      <c r="OJU1324" s="264"/>
      <c r="OJV1324" s="264"/>
      <c r="OJW1324" s="264"/>
      <c r="OJX1324" s="264"/>
      <c r="OJY1324" s="264"/>
      <c r="OJZ1324" s="264"/>
      <c r="OKA1324" s="264"/>
      <c r="OKB1324" s="264"/>
      <c r="OKC1324" s="264"/>
      <c r="OKD1324" s="264"/>
      <c r="OKE1324" s="264"/>
      <c r="OKF1324" s="264"/>
      <c r="OKG1324" s="264"/>
      <c r="OKH1324" s="264"/>
      <c r="OKI1324" s="264"/>
      <c r="OKJ1324" s="264"/>
      <c r="OKK1324" s="264"/>
      <c r="OKL1324" s="264"/>
      <c r="OKM1324" s="264"/>
      <c r="OKN1324" s="264"/>
      <c r="OKO1324" s="264"/>
      <c r="OKP1324" s="264"/>
      <c r="OKQ1324" s="264"/>
      <c r="OKR1324" s="264"/>
      <c r="OKS1324" s="264"/>
      <c r="OKT1324" s="264"/>
      <c r="OKU1324" s="264"/>
      <c r="OKV1324" s="264"/>
      <c r="OKW1324" s="264"/>
      <c r="OKX1324" s="264"/>
      <c r="OKY1324" s="264"/>
      <c r="OKZ1324" s="264"/>
      <c r="OLA1324" s="264"/>
      <c r="OLB1324" s="264"/>
      <c r="OLC1324" s="264"/>
      <c r="OLD1324" s="264"/>
      <c r="OLE1324" s="264"/>
      <c r="OLF1324" s="264"/>
      <c r="OLG1324" s="264"/>
      <c r="OLH1324" s="264"/>
      <c r="OLI1324" s="264"/>
      <c r="OLJ1324" s="264"/>
      <c r="OLK1324" s="264"/>
      <c r="OLL1324" s="264"/>
      <c r="OLM1324" s="264"/>
      <c r="OLN1324" s="264"/>
      <c r="OLO1324" s="264"/>
      <c r="OLP1324" s="264"/>
      <c r="OLQ1324" s="264"/>
      <c r="OLR1324" s="264"/>
      <c r="OLS1324" s="264"/>
      <c r="OLT1324" s="264"/>
      <c r="OLU1324" s="264"/>
      <c r="OLV1324" s="264"/>
      <c r="OLW1324" s="264"/>
      <c r="OLX1324" s="264"/>
      <c r="OLY1324" s="264"/>
      <c r="OLZ1324" s="264"/>
      <c r="OMA1324" s="264"/>
      <c r="OMB1324" s="264"/>
      <c r="OMC1324" s="264"/>
      <c r="OMD1324" s="264"/>
      <c r="OME1324" s="264"/>
      <c r="OMF1324" s="264"/>
      <c r="OMG1324" s="264"/>
      <c r="OMH1324" s="264"/>
      <c r="OMI1324" s="264"/>
      <c r="OMJ1324" s="264"/>
      <c r="OMK1324" s="264"/>
      <c r="OML1324" s="264"/>
      <c r="OMM1324" s="264"/>
      <c r="OMN1324" s="264"/>
      <c r="OMO1324" s="264"/>
      <c r="OMP1324" s="264"/>
      <c r="OMQ1324" s="264"/>
      <c r="OMR1324" s="264"/>
      <c r="OMS1324" s="264"/>
      <c r="OMT1324" s="264"/>
      <c r="OMU1324" s="264"/>
      <c r="OMV1324" s="264"/>
      <c r="OMW1324" s="264"/>
      <c r="OMX1324" s="264"/>
      <c r="OMY1324" s="264"/>
      <c r="OMZ1324" s="264"/>
      <c r="ONA1324" s="264"/>
      <c r="ONB1324" s="264"/>
      <c r="ONC1324" s="264"/>
      <c r="OND1324" s="264"/>
      <c r="ONE1324" s="264"/>
      <c r="ONF1324" s="264"/>
      <c r="ONG1324" s="264"/>
      <c r="ONH1324" s="264"/>
      <c r="ONI1324" s="264"/>
      <c r="ONJ1324" s="264"/>
      <c r="ONK1324" s="264"/>
      <c r="ONL1324" s="264"/>
      <c r="ONM1324" s="264"/>
      <c r="ONN1324" s="264"/>
      <c r="ONO1324" s="264"/>
      <c r="ONP1324" s="264"/>
      <c r="ONQ1324" s="264"/>
      <c r="ONR1324" s="264"/>
      <c r="ONS1324" s="264"/>
      <c r="ONT1324" s="264"/>
      <c r="ONU1324" s="264"/>
      <c r="ONV1324" s="264"/>
      <c r="ONW1324" s="264"/>
      <c r="ONX1324" s="264"/>
      <c r="ONY1324" s="264"/>
      <c r="ONZ1324" s="264"/>
      <c r="OOA1324" s="264"/>
      <c r="OOB1324" s="264"/>
      <c r="OOC1324" s="264"/>
      <c r="OOD1324" s="264"/>
      <c r="OOE1324" s="264"/>
      <c r="OOF1324" s="264"/>
      <c r="OOG1324" s="264"/>
      <c r="OOH1324" s="264"/>
      <c r="OOI1324" s="264"/>
      <c r="OOJ1324" s="264"/>
      <c r="OOK1324" s="264"/>
      <c r="OOL1324" s="264"/>
      <c r="OOM1324" s="264"/>
      <c r="OON1324" s="264"/>
      <c r="OOO1324" s="264"/>
      <c r="OOP1324" s="264"/>
      <c r="OOQ1324" s="264"/>
      <c r="OOR1324" s="264"/>
      <c r="OOS1324" s="264"/>
      <c r="OOT1324" s="264"/>
      <c r="OOU1324" s="264"/>
      <c r="OOV1324" s="264"/>
      <c r="OOW1324" s="264"/>
      <c r="OOX1324" s="264"/>
      <c r="OOY1324" s="264"/>
      <c r="OOZ1324" s="264"/>
      <c r="OPA1324" s="264"/>
      <c r="OPB1324" s="264"/>
      <c r="OPC1324" s="264"/>
      <c r="OPD1324" s="264"/>
      <c r="OPE1324" s="264"/>
      <c r="OPF1324" s="264"/>
      <c r="OPG1324" s="264"/>
      <c r="OPH1324" s="264"/>
      <c r="OPI1324" s="264"/>
      <c r="OPJ1324" s="264"/>
      <c r="OPK1324" s="264"/>
      <c r="OPL1324" s="264"/>
      <c r="OPM1324" s="264"/>
      <c r="OPN1324" s="264"/>
      <c r="OPO1324" s="264"/>
      <c r="OPP1324" s="264"/>
      <c r="OPQ1324" s="264"/>
      <c r="OPR1324" s="264"/>
      <c r="OPS1324" s="264"/>
      <c r="OPT1324" s="264"/>
      <c r="OPU1324" s="264"/>
      <c r="OPV1324" s="264"/>
      <c r="OPW1324" s="264"/>
      <c r="OPX1324" s="264"/>
      <c r="OPY1324" s="264"/>
      <c r="OPZ1324" s="264"/>
      <c r="OQA1324" s="264"/>
      <c r="OQB1324" s="264"/>
      <c r="OQC1324" s="264"/>
      <c r="OQD1324" s="264"/>
      <c r="OQE1324" s="264"/>
      <c r="OQF1324" s="264"/>
      <c r="OQG1324" s="264"/>
      <c r="OQH1324" s="264"/>
      <c r="OQI1324" s="264"/>
      <c r="OQJ1324" s="264"/>
      <c r="OQK1324" s="264"/>
      <c r="OQL1324" s="264"/>
      <c r="OQM1324" s="264"/>
      <c r="OQN1324" s="264"/>
      <c r="OQO1324" s="264"/>
      <c r="OQP1324" s="264"/>
      <c r="OQQ1324" s="264"/>
      <c r="OQR1324" s="264"/>
      <c r="OQS1324" s="264"/>
      <c r="OQT1324" s="264"/>
      <c r="OQU1324" s="264"/>
      <c r="OQV1324" s="264"/>
      <c r="OQW1324" s="264"/>
      <c r="OQX1324" s="264"/>
      <c r="OQY1324" s="264"/>
      <c r="OQZ1324" s="264"/>
      <c r="ORA1324" s="264"/>
      <c r="ORB1324" s="264"/>
      <c r="ORC1324" s="264"/>
      <c r="ORD1324" s="264"/>
      <c r="ORE1324" s="264"/>
      <c r="ORF1324" s="264"/>
      <c r="ORG1324" s="264"/>
      <c r="ORH1324" s="264"/>
      <c r="ORI1324" s="264"/>
      <c r="ORJ1324" s="264"/>
      <c r="ORK1324" s="264"/>
      <c r="ORL1324" s="264"/>
      <c r="ORM1324" s="264"/>
      <c r="ORN1324" s="264"/>
      <c r="ORO1324" s="264"/>
      <c r="ORP1324" s="264"/>
      <c r="ORQ1324" s="264"/>
      <c r="ORR1324" s="264"/>
      <c r="ORS1324" s="264"/>
      <c r="ORT1324" s="264"/>
      <c r="ORU1324" s="264"/>
      <c r="ORV1324" s="264"/>
      <c r="ORW1324" s="264"/>
      <c r="ORX1324" s="264"/>
      <c r="ORY1324" s="264"/>
      <c r="ORZ1324" s="264"/>
      <c r="OSA1324" s="264"/>
      <c r="OSB1324" s="264"/>
      <c r="OSC1324" s="264"/>
      <c r="OSD1324" s="264"/>
      <c r="OSE1324" s="264"/>
      <c r="OSF1324" s="264"/>
      <c r="OSG1324" s="264"/>
      <c r="OSH1324" s="264"/>
      <c r="OSI1324" s="264"/>
      <c r="OSJ1324" s="264"/>
      <c r="OSK1324" s="264"/>
      <c r="OSL1324" s="264"/>
      <c r="OSM1324" s="264"/>
      <c r="OSN1324" s="264"/>
      <c r="OSO1324" s="264"/>
      <c r="OSP1324" s="264"/>
      <c r="OSQ1324" s="264"/>
      <c r="OSR1324" s="264"/>
      <c r="OSS1324" s="264"/>
      <c r="OST1324" s="264"/>
      <c r="OSU1324" s="264"/>
      <c r="OSV1324" s="264"/>
      <c r="OSW1324" s="264"/>
      <c r="OSX1324" s="264"/>
      <c r="OSY1324" s="264"/>
      <c r="OSZ1324" s="264"/>
      <c r="OTA1324" s="264"/>
      <c r="OTB1324" s="264"/>
      <c r="OTC1324" s="264"/>
      <c r="OTD1324" s="264"/>
      <c r="OTE1324" s="264"/>
      <c r="OTF1324" s="264"/>
      <c r="OTG1324" s="264"/>
      <c r="OTH1324" s="264"/>
      <c r="OTI1324" s="264"/>
      <c r="OTJ1324" s="264"/>
      <c r="OTK1324" s="264"/>
      <c r="OTL1324" s="264"/>
      <c r="OTM1324" s="264"/>
      <c r="OTN1324" s="264"/>
      <c r="OTO1324" s="264"/>
      <c r="OTP1324" s="264"/>
      <c r="OTQ1324" s="264"/>
      <c r="OTR1324" s="264"/>
      <c r="OTS1324" s="264"/>
      <c r="OTT1324" s="264"/>
      <c r="OTU1324" s="264"/>
      <c r="OTV1324" s="264"/>
      <c r="OTW1324" s="264"/>
      <c r="OTX1324" s="264"/>
      <c r="OTY1324" s="264"/>
      <c r="OTZ1324" s="264"/>
      <c r="OUA1324" s="264"/>
      <c r="OUB1324" s="264"/>
      <c r="OUC1324" s="264"/>
      <c r="OUD1324" s="264"/>
      <c r="OUE1324" s="264"/>
      <c r="OUF1324" s="264"/>
      <c r="OUG1324" s="264"/>
      <c r="OUH1324" s="264"/>
      <c r="OUI1324" s="264"/>
      <c r="OUJ1324" s="264"/>
      <c r="OUK1324" s="264"/>
      <c r="OUL1324" s="264"/>
      <c r="OUM1324" s="264"/>
      <c r="OUN1324" s="264"/>
      <c r="OUO1324" s="264"/>
      <c r="OUP1324" s="264"/>
      <c r="OUQ1324" s="264"/>
      <c r="OUR1324" s="264"/>
      <c r="OUS1324" s="264"/>
      <c r="OUT1324" s="264"/>
      <c r="OUU1324" s="264"/>
      <c r="OUV1324" s="264"/>
      <c r="OUW1324" s="264"/>
      <c r="OUX1324" s="264"/>
      <c r="OUY1324" s="264"/>
      <c r="OUZ1324" s="264"/>
      <c r="OVA1324" s="264"/>
      <c r="OVB1324" s="264"/>
      <c r="OVC1324" s="264"/>
      <c r="OVD1324" s="264"/>
      <c r="OVE1324" s="264"/>
      <c r="OVF1324" s="264"/>
      <c r="OVG1324" s="264"/>
      <c r="OVH1324" s="264"/>
      <c r="OVI1324" s="264"/>
      <c r="OVJ1324" s="264"/>
      <c r="OVK1324" s="264"/>
      <c r="OVL1324" s="264"/>
      <c r="OVM1324" s="264"/>
      <c r="OVN1324" s="264"/>
      <c r="OVO1324" s="264"/>
      <c r="OVP1324" s="264"/>
      <c r="OVQ1324" s="264"/>
      <c r="OVR1324" s="264"/>
      <c r="OVS1324" s="264"/>
      <c r="OVT1324" s="264"/>
      <c r="OVU1324" s="264"/>
      <c r="OVV1324" s="264"/>
      <c r="OVW1324" s="264"/>
      <c r="OVX1324" s="264"/>
      <c r="OVY1324" s="264"/>
      <c r="OVZ1324" s="264"/>
      <c r="OWA1324" s="264"/>
      <c r="OWB1324" s="264"/>
      <c r="OWC1324" s="264"/>
      <c r="OWD1324" s="264"/>
      <c r="OWE1324" s="264"/>
      <c r="OWF1324" s="264"/>
      <c r="OWG1324" s="264"/>
      <c r="OWH1324" s="264"/>
      <c r="OWI1324" s="264"/>
      <c r="OWJ1324" s="264"/>
      <c r="OWK1324" s="264"/>
      <c r="OWL1324" s="264"/>
      <c r="OWM1324" s="264"/>
      <c r="OWN1324" s="264"/>
      <c r="OWO1324" s="264"/>
      <c r="OWP1324" s="264"/>
      <c r="OWQ1324" s="264"/>
      <c r="OWR1324" s="264"/>
      <c r="OWS1324" s="264"/>
      <c r="OWT1324" s="264"/>
      <c r="OWU1324" s="264"/>
      <c r="OWV1324" s="264"/>
      <c r="OWW1324" s="264"/>
      <c r="OWX1324" s="264"/>
      <c r="OWY1324" s="264"/>
      <c r="OWZ1324" s="264"/>
      <c r="OXA1324" s="264"/>
      <c r="OXB1324" s="264"/>
      <c r="OXC1324" s="264"/>
      <c r="OXD1324" s="264"/>
      <c r="OXE1324" s="264"/>
      <c r="OXF1324" s="264"/>
      <c r="OXG1324" s="264"/>
      <c r="OXH1324" s="264"/>
      <c r="OXI1324" s="264"/>
      <c r="OXJ1324" s="264"/>
      <c r="OXK1324" s="264"/>
      <c r="OXL1324" s="264"/>
      <c r="OXM1324" s="264"/>
      <c r="OXN1324" s="264"/>
      <c r="OXO1324" s="264"/>
      <c r="OXP1324" s="264"/>
      <c r="OXQ1324" s="264"/>
      <c r="OXR1324" s="264"/>
      <c r="OXS1324" s="264"/>
      <c r="OXT1324" s="264"/>
      <c r="OXU1324" s="264"/>
      <c r="OXV1324" s="264"/>
      <c r="OXW1324" s="264"/>
      <c r="OXX1324" s="264"/>
      <c r="OXY1324" s="264"/>
      <c r="OXZ1324" s="264"/>
      <c r="OYA1324" s="264"/>
      <c r="OYB1324" s="264"/>
      <c r="OYC1324" s="264"/>
      <c r="OYD1324" s="264"/>
      <c r="OYE1324" s="264"/>
      <c r="OYF1324" s="264"/>
      <c r="OYG1324" s="264"/>
      <c r="OYH1324" s="264"/>
      <c r="OYI1324" s="264"/>
      <c r="OYJ1324" s="264"/>
      <c r="OYK1324" s="264"/>
      <c r="OYL1324" s="264"/>
      <c r="OYM1324" s="264"/>
      <c r="OYN1324" s="264"/>
      <c r="OYO1324" s="264"/>
      <c r="OYP1324" s="264"/>
      <c r="OYQ1324" s="264"/>
      <c r="OYR1324" s="264"/>
      <c r="OYS1324" s="264"/>
      <c r="OYT1324" s="264"/>
      <c r="OYU1324" s="264"/>
      <c r="OYV1324" s="264"/>
      <c r="OYW1324" s="264"/>
      <c r="OYX1324" s="264"/>
      <c r="OYY1324" s="264"/>
      <c r="OYZ1324" s="264"/>
      <c r="OZA1324" s="264"/>
      <c r="OZB1324" s="264"/>
      <c r="OZC1324" s="264"/>
      <c r="OZD1324" s="264"/>
      <c r="OZE1324" s="264"/>
      <c r="OZF1324" s="264"/>
      <c r="OZG1324" s="264"/>
      <c r="OZH1324" s="264"/>
      <c r="OZI1324" s="264"/>
      <c r="OZJ1324" s="264"/>
      <c r="OZK1324" s="264"/>
      <c r="OZL1324" s="264"/>
      <c r="OZM1324" s="264"/>
      <c r="OZN1324" s="264"/>
      <c r="OZO1324" s="264"/>
      <c r="OZP1324" s="264"/>
      <c r="OZQ1324" s="264"/>
      <c r="OZR1324" s="264"/>
      <c r="OZS1324" s="264"/>
      <c r="OZT1324" s="264"/>
      <c r="OZU1324" s="264"/>
      <c r="OZV1324" s="264"/>
      <c r="OZW1324" s="264"/>
      <c r="OZX1324" s="264"/>
      <c r="OZY1324" s="264"/>
      <c r="OZZ1324" s="264"/>
      <c r="PAA1324" s="264"/>
      <c r="PAB1324" s="264"/>
      <c r="PAC1324" s="264"/>
      <c r="PAD1324" s="264"/>
      <c r="PAE1324" s="264"/>
      <c r="PAF1324" s="264"/>
      <c r="PAG1324" s="264"/>
      <c r="PAH1324" s="264"/>
      <c r="PAI1324" s="264"/>
      <c r="PAJ1324" s="264"/>
      <c r="PAK1324" s="264"/>
      <c r="PAL1324" s="264"/>
      <c r="PAM1324" s="264"/>
      <c r="PAN1324" s="264"/>
      <c r="PAO1324" s="264"/>
      <c r="PAP1324" s="264"/>
      <c r="PAQ1324" s="264"/>
      <c r="PAR1324" s="264"/>
      <c r="PAS1324" s="264"/>
      <c r="PAT1324" s="264"/>
      <c r="PAU1324" s="264"/>
      <c r="PAV1324" s="264"/>
      <c r="PAW1324" s="264"/>
      <c r="PAX1324" s="264"/>
      <c r="PAY1324" s="264"/>
      <c r="PAZ1324" s="264"/>
      <c r="PBA1324" s="264"/>
      <c r="PBB1324" s="264"/>
      <c r="PBC1324" s="264"/>
      <c r="PBD1324" s="264"/>
      <c r="PBE1324" s="264"/>
      <c r="PBF1324" s="264"/>
      <c r="PBG1324" s="264"/>
      <c r="PBH1324" s="264"/>
      <c r="PBI1324" s="264"/>
      <c r="PBJ1324" s="264"/>
      <c r="PBK1324" s="264"/>
      <c r="PBL1324" s="264"/>
      <c r="PBM1324" s="264"/>
      <c r="PBN1324" s="264"/>
      <c r="PBO1324" s="264"/>
      <c r="PBP1324" s="264"/>
      <c r="PBQ1324" s="264"/>
      <c r="PBR1324" s="264"/>
      <c r="PBS1324" s="264"/>
      <c r="PBT1324" s="264"/>
      <c r="PBU1324" s="264"/>
      <c r="PBV1324" s="264"/>
      <c r="PBW1324" s="264"/>
      <c r="PBX1324" s="264"/>
      <c r="PBY1324" s="264"/>
      <c r="PBZ1324" s="264"/>
      <c r="PCA1324" s="264"/>
      <c r="PCB1324" s="264"/>
      <c r="PCC1324" s="264"/>
      <c r="PCD1324" s="264"/>
      <c r="PCE1324" s="264"/>
      <c r="PCF1324" s="264"/>
      <c r="PCG1324" s="264"/>
      <c r="PCH1324" s="264"/>
      <c r="PCI1324" s="264"/>
      <c r="PCJ1324" s="264"/>
      <c r="PCK1324" s="264"/>
      <c r="PCL1324" s="264"/>
      <c r="PCM1324" s="264"/>
      <c r="PCN1324" s="264"/>
      <c r="PCO1324" s="264"/>
      <c r="PCP1324" s="264"/>
      <c r="PCQ1324" s="264"/>
      <c r="PCR1324" s="264"/>
      <c r="PCS1324" s="264"/>
      <c r="PCT1324" s="264"/>
      <c r="PCU1324" s="264"/>
      <c r="PCV1324" s="264"/>
      <c r="PCW1324" s="264"/>
      <c r="PCX1324" s="264"/>
      <c r="PCY1324" s="264"/>
      <c r="PCZ1324" s="264"/>
      <c r="PDA1324" s="264"/>
      <c r="PDB1324" s="264"/>
      <c r="PDC1324" s="264"/>
      <c r="PDD1324" s="264"/>
      <c r="PDE1324" s="264"/>
      <c r="PDF1324" s="264"/>
      <c r="PDG1324" s="264"/>
      <c r="PDH1324" s="264"/>
      <c r="PDI1324" s="264"/>
      <c r="PDJ1324" s="264"/>
      <c r="PDK1324" s="264"/>
      <c r="PDL1324" s="264"/>
      <c r="PDM1324" s="264"/>
      <c r="PDN1324" s="264"/>
      <c r="PDO1324" s="264"/>
      <c r="PDP1324" s="264"/>
      <c r="PDQ1324" s="264"/>
      <c r="PDR1324" s="264"/>
      <c r="PDS1324" s="264"/>
      <c r="PDT1324" s="264"/>
      <c r="PDU1324" s="264"/>
      <c r="PDV1324" s="264"/>
      <c r="PDW1324" s="264"/>
      <c r="PDX1324" s="264"/>
      <c r="PDY1324" s="264"/>
      <c r="PDZ1324" s="264"/>
      <c r="PEA1324" s="264"/>
      <c r="PEB1324" s="264"/>
      <c r="PEC1324" s="264"/>
      <c r="PED1324" s="264"/>
      <c r="PEE1324" s="264"/>
      <c r="PEF1324" s="264"/>
      <c r="PEG1324" s="264"/>
      <c r="PEH1324" s="264"/>
      <c r="PEI1324" s="264"/>
      <c r="PEJ1324" s="264"/>
      <c r="PEK1324" s="264"/>
      <c r="PEL1324" s="264"/>
      <c r="PEM1324" s="264"/>
      <c r="PEN1324" s="264"/>
      <c r="PEO1324" s="264"/>
      <c r="PEP1324" s="264"/>
      <c r="PEQ1324" s="264"/>
      <c r="PER1324" s="264"/>
      <c r="PES1324" s="264"/>
      <c r="PET1324" s="264"/>
      <c r="PEU1324" s="264"/>
      <c r="PEV1324" s="264"/>
      <c r="PEW1324" s="264"/>
      <c r="PEX1324" s="264"/>
      <c r="PEY1324" s="264"/>
      <c r="PEZ1324" s="264"/>
      <c r="PFA1324" s="264"/>
      <c r="PFB1324" s="264"/>
      <c r="PFC1324" s="264"/>
      <c r="PFD1324" s="264"/>
      <c r="PFE1324" s="264"/>
      <c r="PFF1324" s="264"/>
      <c r="PFG1324" s="264"/>
      <c r="PFH1324" s="264"/>
      <c r="PFI1324" s="264"/>
      <c r="PFJ1324" s="264"/>
      <c r="PFK1324" s="264"/>
      <c r="PFL1324" s="264"/>
      <c r="PFM1324" s="264"/>
      <c r="PFN1324" s="264"/>
      <c r="PFO1324" s="264"/>
      <c r="PFP1324" s="264"/>
      <c r="PFQ1324" s="264"/>
      <c r="PFR1324" s="264"/>
      <c r="PFS1324" s="264"/>
      <c r="PFT1324" s="264"/>
      <c r="PFU1324" s="264"/>
      <c r="PFV1324" s="264"/>
      <c r="PFW1324" s="264"/>
      <c r="PFX1324" s="264"/>
      <c r="PFY1324" s="264"/>
      <c r="PFZ1324" s="264"/>
      <c r="PGA1324" s="264"/>
      <c r="PGB1324" s="264"/>
      <c r="PGC1324" s="264"/>
      <c r="PGD1324" s="264"/>
      <c r="PGE1324" s="264"/>
      <c r="PGF1324" s="264"/>
      <c r="PGG1324" s="264"/>
      <c r="PGH1324" s="264"/>
      <c r="PGI1324" s="264"/>
      <c r="PGJ1324" s="264"/>
      <c r="PGK1324" s="264"/>
      <c r="PGL1324" s="264"/>
      <c r="PGM1324" s="264"/>
      <c r="PGN1324" s="264"/>
      <c r="PGO1324" s="264"/>
      <c r="PGP1324" s="264"/>
      <c r="PGQ1324" s="264"/>
      <c r="PGR1324" s="264"/>
      <c r="PGS1324" s="264"/>
      <c r="PGT1324" s="264"/>
      <c r="PGU1324" s="264"/>
      <c r="PGV1324" s="264"/>
      <c r="PGW1324" s="264"/>
      <c r="PGX1324" s="264"/>
      <c r="PGY1324" s="264"/>
      <c r="PGZ1324" s="264"/>
      <c r="PHA1324" s="264"/>
      <c r="PHB1324" s="264"/>
      <c r="PHC1324" s="264"/>
      <c r="PHD1324" s="264"/>
      <c r="PHE1324" s="264"/>
      <c r="PHF1324" s="264"/>
      <c r="PHG1324" s="264"/>
      <c r="PHH1324" s="264"/>
      <c r="PHI1324" s="264"/>
      <c r="PHJ1324" s="264"/>
      <c r="PHK1324" s="264"/>
      <c r="PHL1324" s="264"/>
      <c r="PHM1324" s="264"/>
      <c r="PHN1324" s="264"/>
      <c r="PHO1324" s="264"/>
      <c r="PHP1324" s="264"/>
      <c r="PHQ1324" s="264"/>
      <c r="PHR1324" s="264"/>
      <c r="PHS1324" s="264"/>
      <c r="PHT1324" s="264"/>
      <c r="PHU1324" s="264"/>
      <c r="PHV1324" s="264"/>
      <c r="PHW1324" s="264"/>
      <c r="PHX1324" s="264"/>
      <c r="PHY1324" s="264"/>
      <c r="PHZ1324" s="264"/>
      <c r="PIA1324" s="264"/>
      <c r="PIB1324" s="264"/>
      <c r="PIC1324" s="264"/>
      <c r="PID1324" s="264"/>
      <c r="PIE1324" s="264"/>
      <c r="PIF1324" s="264"/>
      <c r="PIG1324" s="264"/>
      <c r="PIH1324" s="264"/>
      <c r="PII1324" s="264"/>
      <c r="PIJ1324" s="264"/>
      <c r="PIK1324" s="264"/>
      <c r="PIL1324" s="264"/>
      <c r="PIM1324" s="264"/>
      <c r="PIN1324" s="264"/>
      <c r="PIO1324" s="264"/>
      <c r="PIP1324" s="264"/>
      <c r="PIQ1324" s="264"/>
      <c r="PIR1324" s="264"/>
      <c r="PIS1324" s="264"/>
      <c r="PIT1324" s="264"/>
      <c r="PIU1324" s="264"/>
      <c r="PIV1324" s="264"/>
      <c r="PIW1324" s="264"/>
      <c r="PIX1324" s="264"/>
      <c r="PIY1324" s="264"/>
      <c r="PIZ1324" s="264"/>
      <c r="PJA1324" s="264"/>
      <c r="PJB1324" s="264"/>
      <c r="PJC1324" s="264"/>
      <c r="PJD1324" s="264"/>
      <c r="PJE1324" s="264"/>
      <c r="PJF1324" s="264"/>
      <c r="PJG1324" s="264"/>
      <c r="PJH1324" s="264"/>
      <c r="PJI1324" s="264"/>
      <c r="PJJ1324" s="264"/>
      <c r="PJK1324" s="264"/>
      <c r="PJL1324" s="264"/>
      <c r="PJM1324" s="264"/>
      <c r="PJN1324" s="264"/>
      <c r="PJO1324" s="264"/>
      <c r="PJP1324" s="264"/>
      <c r="PJQ1324" s="264"/>
      <c r="PJR1324" s="264"/>
      <c r="PJS1324" s="264"/>
      <c r="PJT1324" s="264"/>
      <c r="PJU1324" s="264"/>
      <c r="PJV1324" s="264"/>
      <c r="PJW1324" s="264"/>
      <c r="PJX1324" s="264"/>
      <c r="PJY1324" s="264"/>
      <c r="PJZ1324" s="264"/>
      <c r="PKA1324" s="264"/>
      <c r="PKB1324" s="264"/>
      <c r="PKC1324" s="264"/>
      <c r="PKD1324" s="264"/>
      <c r="PKE1324" s="264"/>
      <c r="PKF1324" s="264"/>
      <c r="PKG1324" s="264"/>
      <c r="PKH1324" s="264"/>
      <c r="PKI1324" s="264"/>
      <c r="PKJ1324" s="264"/>
      <c r="PKK1324" s="264"/>
      <c r="PKL1324" s="264"/>
      <c r="PKM1324" s="264"/>
      <c r="PKN1324" s="264"/>
      <c r="PKO1324" s="264"/>
      <c r="PKP1324" s="264"/>
      <c r="PKQ1324" s="264"/>
      <c r="PKR1324" s="264"/>
      <c r="PKS1324" s="264"/>
      <c r="PKT1324" s="264"/>
      <c r="PKU1324" s="264"/>
      <c r="PKV1324" s="264"/>
      <c r="PKW1324" s="264"/>
      <c r="PKX1324" s="264"/>
      <c r="PKY1324" s="264"/>
      <c r="PKZ1324" s="264"/>
      <c r="PLA1324" s="264"/>
      <c r="PLB1324" s="264"/>
      <c r="PLC1324" s="264"/>
      <c r="PLD1324" s="264"/>
      <c r="PLE1324" s="264"/>
      <c r="PLF1324" s="264"/>
      <c r="PLG1324" s="264"/>
      <c r="PLH1324" s="264"/>
      <c r="PLI1324" s="264"/>
      <c r="PLJ1324" s="264"/>
      <c r="PLK1324" s="264"/>
      <c r="PLL1324" s="264"/>
      <c r="PLM1324" s="264"/>
      <c r="PLN1324" s="264"/>
      <c r="PLO1324" s="264"/>
      <c r="PLP1324" s="264"/>
      <c r="PLQ1324" s="264"/>
      <c r="PLR1324" s="264"/>
      <c r="PLS1324" s="264"/>
      <c r="PLT1324" s="264"/>
      <c r="PLU1324" s="264"/>
      <c r="PLV1324" s="264"/>
      <c r="PLW1324" s="264"/>
      <c r="PLX1324" s="264"/>
      <c r="PLY1324" s="264"/>
      <c r="PLZ1324" s="264"/>
      <c r="PMA1324" s="264"/>
      <c r="PMB1324" s="264"/>
      <c r="PMC1324" s="264"/>
      <c r="PMD1324" s="264"/>
      <c r="PME1324" s="264"/>
      <c r="PMF1324" s="264"/>
      <c r="PMG1324" s="264"/>
      <c r="PMH1324" s="264"/>
      <c r="PMI1324" s="264"/>
      <c r="PMJ1324" s="264"/>
      <c r="PMK1324" s="264"/>
      <c r="PML1324" s="264"/>
      <c r="PMM1324" s="264"/>
      <c r="PMN1324" s="264"/>
      <c r="PMO1324" s="264"/>
      <c r="PMP1324" s="264"/>
      <c r="PMQ1324" s="264"/>
      <c r="PMR1324" s="264"/>
      <c r="PMS1324" s="264"/>
      <c r="PMT1324" s="264"/>
      <c r="PMU1324" s="264"/>
      <c r="PMV1324" s="264"/>
      <c r="PMW1324" s="264"/>
      <c r="PMX1324" s="264"/>
      <c r="PMY1324" s="264"/>
      <c r="PMZ1324" s="264"/>
      <c r="PNA1324" s="264"/>
      <c r="PNB1324" s="264"/>
      <c r="PNC1324" s="264"/>
      <c r="PND1324" s="264"/>
      <c r="PNE1324" s="264"/>
      <c r="PNF1324" s="264"/>
      <c r="PNG1324" s="264"/>
      <c r="PNH1324" s="264"/>
      <c r="PNI1324" s="264"/>
      <c r="PNJ1324" s="264"/>
      <c r="PNK1324" s="264"/>
      <c r="PNL1324" s="264"/>
      <c r="PNM1324" s="264"/>
      <c r="PNN1324" s="264"/>
      <c r="PNO1324" s="264"/>
      <c r="PNP1324" s="264"/>
      <c r="PNQ1324" s="264"/>
      <c r="PNR1324" s="264"/>
      <c r="PNS1324" s="264"/>
      <c r="PNT1324" s="264"/>
      <c r="PNU1324" s="264"/>
      <c r="PNV1324" s="264"/>
      <c r="PNW1324" s="264"/>
      <c r="PNX1324" s="264"/>
      <c r="PNY1324" s="264"/>
      <c r="PNZ1324" s="264"/>
      <c r="POA1324" s="264"/>
      <c r="POB1324" s="264"/>
      <c r="POC1324" s="264"/>
      <c r="POD1324" s="264"/>
      <c r="POE1324" s="264"/>
      <c r="POF1324" s="264"/>
      <c r="POG1324" s="264"/>
      <c r="POH1324" s="264"/>
      <c r="POI1324" s="264"/>
      <c r="POJ1324" s="264"/>
      <c r="POK1324" s="264"/>
      <c r="POL1324" s="264"/>
      <c r="POM1324" s="264"/>
      <c r="PON1324" s="264"/>
      <c r="POO1324" s="264"/>
      <c r="POP1324" s="264"/>
      <c r="POQ1324" s="264"/>
      <c r="POR1324" s="264"/>
      <c r="POS1324" s="264"/>
      <c r="POT1324" s="264"/>
      <c r="POU1324" s="264"/>
      <c r="POV1324" s="264"/>
      <c r="POW1324" s="264"/>
      <c r="POX1324" s="264"/>
      <c r="POY1324" s="264"/>
      <c r="POZ1324" s="264"/>
      <c r="PPA1324" s="264"/>
      <c r="PPB1324" s="264"/>
      <c r="PPC1324" s="264"/>
      <c r="PPD1324" s="264"/>
      <c r="PPE1324" s="264"/>
      <c r="PPF1324" s="264"/>
      <c r="PPG1324" s="264"/>
      <c r="PPH1324" s="264"/>
      <c r="PPI1324" s="264"/>
      <c r="PPJ1324" s="264"/>
      <c r="PPK1324" s="264"/>
      <c r="PPL1324" s="264"/>
      <c r="PPM1324" s="264"/>
      <c r="PPN1324" s="264"/>
      <c r="PPO1324" s="264"/>
      <c r="PPP1324" s="264"/>
      <c r="PPQ1324" s="264"/>
      <c r="PPR1324" s="264"/>
      <c r="PPS1324" s="264"/>
      <c r="PPT1324" s="264"/>
      <c r="PPU1324" s="264"/>
      <c r="PPV1324" s="264"/>
      <c r="PPW1324" s="264"/>
      <c r="PPX1324" s="264"/>
      <c r="PPY1324" s="264"/>
      <c r="PPZ1324" s="264"/>
      <c r="PQA1324" s="264"/>
      <c r="PQB1324" s="264"/>
      <c r="PQC1324" s="264"/>
      <c r="PQD1324" s="264"/>
      <c r="PQE1324" s="264"/>
      <c r="PQF1324" s="264"/>
      <c r="PQG1324" s="264"/>
      <c r="PQH1324" s="264"/>
      <c r="PQI1324" s="264"/>
      <c r="PQJ1324" s="264"/>
      <c r="PQK1324" s="264"/>
      <c r="PQL1324" s="264"/>
      <c r="PQM1324" s="264"/>
      <c r="PQN1324" s="264"/>
      <c r="PQO1324" s="264"/>
      <c r="PQP1324" s="264"/>
      <c r="PQQ1324" s="264"/>
      <c r="PQR1324" s="264"/>
      <c r="PQS1324" s="264"/>
      <c r="PQT1324" s="264"/>
      <c r="PQU1324" s="264"/>
      <c r="PQV1324" s="264"/>
      <c r="PQW1324" s="264"/>
      <c r="PQX1324" s="264"/>
      <c r="PQY1324" s="264"/>
      <c r="PQZ1324" s="264"/>
      <c r="PRA1324" s="264"/>
      <c r="PRB1324" s="264"/>
      <c r="PRC1324" s="264"/>
      <c r="PRD1324" s="264"/>
      <c r="PRE1324" s="264"/>
      <c r="PRF1324" s="264"/>
      <c r="PRG1324" s="264"/>
      <c r="PRH1324" s="264"/>
      <c r="PRI1324" s="264"/>
      <c r="PRJ1324" s="264"/>
      <c r="PRK1324" s="264"/>
      <c r="PRL1324" s="264"/>
      <c r="PRM1324" s="264"/>
      <c r="PRN1324" s="264"/>
      <c r="PRO1324" s="264"/>
      <c r="PRP1324" s="264"/>
      <c r="PRQ1324" s="264"/>
      <c r="PRR1324" s="264"/>
      <c r="PRS1324" s="264"/>
      <c r="PRT1324" s="264"/>
      <c r="PRU1324" s="264"/>
      <c r="PRV1324" s="264"/>
      <c r="PRW1324" s="264"/>
      <c r="PRX1324" s="264"/>
      <c r="PRY1324" s="264"/>
      <c r="PRZ1324" s="264"/>
      <c r="PSA1324" s="264"/>
      <c r="PSB1324" s="264"/>
      <c r="PSC1324" s="264"/>
      <c r="PSD1324" s="264"/>
      <c r="PSE1324" s="264"/>
      <c r="PSF1324" s="264"/>
      <c r="PSG1324" s="264"/>
      <c r="PSH1324" s="264"/>
      <c r="PSI1324" s="264"/>
      <c r="PSJ1324" s="264"/>
      <c r="PSK1324" s="264"/>
      <c r="PSL1324" s="264"/>
      <c r="PSM1324" s="264"/>
      <c r="PSN1324" s="264"/>
      <c r="PSO1324" s="264"/>
      <c r="PSP1324" s="264"/>
      <c r="PSQ1324" s="264"/>
      <c r="PSR1324" s="264"/>
      <c r="PSS1324" s="264"/>
      <c r="PST1324" s="264"/>
      <c r="PSU1324" s="264"/>
      <c r="PSV1324" s="264"/>
      <c r="PSW1324" s="264"/>
      <c r="PSX1324" s="264"/>
      <c r="PSY1324" s="264"/>
      <c r="PSZ1324" s="264"/>
      <c r="PTA1324" s="264"/>
      <c r="PTB1324" s="264"/>
      <c r="PTC1324" s="264"/>
      <c r="PTD1324" s="264"/>
      <c r="PTE1324" s="264"/>
      <c r="PTF1324" s="264"/>
      <c r="PTG1324" s="264"/>
      <c r="PTH1324" s="264"/>
      <c r="PTI1324" s="264"/>
      <c r="PTJ1324" s="264"/>
      <c r="PTK1324" s="264"/>
      <c r="PTL1324" s="264"/>
      <c r="PTM1324" s="264"/>
      <c r="PTN1324" s="264"/>
      <c r="PTO1324" s="264"/>
      <c r="PTP1324" s="264"/>
      <c r="PTQ1324" s="264"/>
      <c r="PTR1324" s="264"/>
      <c r="PTS1324" s="264"/>
      <c r="PTT1324" s="264"/>
      <c r="PTU1324" s="264"/>
      <c r="PTV1324" s="264"/>
      <c r="PTW1324" s="264"/>
      <c r="PTX1324" s="264"/>
      <c r="PTY1324" s="264"/>
      <c r="PTZ1324" s="264"/>
      <c r="PUA1324" s="264"/>
      <c r="PUB1324" s="264"/>
      <c r="PUC1324" s="264"/>
      <c r="PUD1324" s="264"/>
      <c r="PUE1324" s="264"/>
      <c r="PUF1324" s="264"/>
      <c r="PUG1324" s="264"/>
      <c r="PUH1324" s="264"/>
      <c r="PUI1324" s="264"/>
      <c r="PUJ1324" s="264"/>
      <c r="PUK1324" s="264"/>
      <c r="PUL1324" s="264"/>
      <c r="PUM1324" s="264"/>
      <c r="PUN1324" s="264"/>
      <c r="PUO1324" s="264"/>
      <c r="PUP1324" s="264"/>
      <c r="PUQ1324" s="264"/>
      <c r="PUR1324" s="264"/>
      <c r="PUS1324" s="264"/>
      <c r="PUT1324" s="264"/>
      <c r="PUU1324" s="264"/>
      <c r="PUV1324" s="264"/>
      <c r="PUW1324" s="264"/>
      <c r="PUX1324" s="264"/>
      <c r="PUY1324" s="264"/>
      <c r="PUZ1324" s="264"/>
      <c r="PVA1324" s="264"/>
      <c r="PVB1324" s="264"/>
      <c r="PVC1324" s="264"/>
      <c r="PVD1324" s="264"/>
      <c r="PVE1324" s="264"/>
      <c r="PVF1324" s="264"/>
      <c r="PVG1324" s="264"/>
      <c r="PVH1324" s="264"/>
      <c r="PVI1324" s="264"/>
      <c r="PVJ1324" s="264"/>
      <c r="PVK1324" s="264"/>
      <c r="PVL1324" s="264"/>
      <c r="PVM1324" s="264"/>
      <c r="PVN1324" s="264"/>
      <c r="PVO1324" s="264"/>
      <c r="PVP1324" s="264"/>
      <c r="PVQ1324" s="264"/>
      <c r="PVR1324" s="264"/>
      <c r="PVS1324" s="264"/>
      <c r="PVT1324" s="264"/>
      <c r="PVU1324" s="264"/>
      <c r="PVV1324" s="264"/>
      <c r="PVW1324" s="264"/>
      <c r="PVX1324" s="264"/>
      <c r="PVY1324" s="264"/>
      <c r="PVZ1324" s="264"/>
      <c r="PWA1324" s="264"/>
      <c r="PWB1324" s="264"/>
      <c r="PWC1324" s="264"/>
      <c r="PWD1324" s="264"/>
      <c r="PWE1324" s="264"/>
      <c r="PWF1324" s="264"/>
      <c r="PWG1324" s="264"/>
      <c r="PWH1324" s="264"/>
      <c r="PWI1324" s="264"/>
      <c r="PWJ1324" s="264"/>
      <c r="PWK1324" s="264"/>
      <c r="PWL1324" s="264"/>
      <c r="PWM1324" s="264"/>
      <c r="PWN1324" s="264"/>
      <c r="PWO1324" s="264"/>
      <c r="PWP1324" s="264"/>
      <c r="PWQ1324" s="264"/>
      <c r="PWR1324" s="264"/>
      <c r="PWS1324" s="264"/>
      <c r="PWT1324" s="264"/>
      <c r="PWU1324" s="264"/>
      <c r="PWV1324" s="264"/>
      <c r="PWW1324" s="264"/>
      <c r="PWX1324" s="264"/>
      <c r="PWY1324" s="264"/>
      <c r="PWZ1324" s="264"/>
      <c r="PXA1324" s="264"/>
      <c r="PXB1324" s="264"/>
      <c r="PXC1324" s="264"/>
      <c r="PXD1324" s="264"/>
      <c r="PXE1324" s="264"/>
      <c r="PXF1324" s="264"/>
      <c r="PXG1324" s="264"/>
      <c r="PXH1324" s="264"/>
      <c r="PXI1324" s="264"/>
      <c r="PXJ1324" s="264"/>
      <c r="PXK1324" s="264"/>
      <c r="PXL1324" s="264"/>
      <c r="PXM1324" s="264"/>
      <c r="PXN1324" s="264"/>
      <c r="PXO1324" s="264"/>
      <c r="PXP1324" s="264"/>
      <c r="PXQ1324" s="264"/>
      <c r="PXR1324" s="264"/>
      <c r="PXS1324" s="264"/>
      <c r="PXT1324" s="264"/>
      <c r="PXU1324" s="264"/>
      <c r="PXV1324" s="264"/>
      <c r="PXW1324" s="264"/>
      <c r="PXX1324" s="264"/>
      <c r="PXY1324" s="264"/>
      <c r="PXZ1324" s="264"/>
      <c r="PYA1324" s="264"/>
      <c r="PYB1324" s="264"/>
      <c r="PYC1324" s="264"/>
      <c r="PYD1324" s="264"/>
      <c r="PYE1324" s="264"/>
      <c r="PYF1324" s="264"/>
      <c r="PYG1324" s="264"/>
      <c r="PYH1324" s="264"/>
      <c r="PYI1324" s="264"/>
      <c r="PYJ1324" s="264"/>
      <c r="PYK1324" s="264"/>
      <c r="PYL1324" s="264"/>
      <c r="PYM1324" s="264"/>
      <c r="PYN1324" s="264"/>
      <c r="PYO1324" s="264"/>
      <c r="PYP1324" s="264"/>
      <c r="PYQ1324" s="264"/>
      <c r="PYR1324" s="264"/>
      <c r="PYS1324" s="264"/>
      <c r="PYT1324" s="264"/>
      <c r="PYU1324" s="264"/>
      <c r="PYV1324" s="264"/>
      <c r="PYW1324" s="264"/>
      <c r="PYX1324" s="264"/>
      <c r="PYY1324" s="264"/>
      <c r="PYZ1324" s="264"/>
      <c r="PZA1324" s="264"/>
      <c r="PZB1324" s="264"/>
      <c r="PZC1324" s="264"/>
      <c r="PZD1324" s="264"/>
      <c r="PZE1324" s="264"/>
      <c r="PZF1324" s="264"/>
      <c r="PZG1324" s="264"/>
      <c r="PZH1324" s="264"/>
      <c r="PZI1324" s="264"/>
      <c r="PZJ1324" s="264"/>
      <c r="PZK1324" s="264"/>
      <c r="PZL1324" s="264"/>
      <c r="PZM1324" s="264"/>
      <c r="PZN1324" s="264"/>
      <c r="PZO1324" s="264"/>
      <c r="PZP1324" s="264"/>
      <c r="PZQ1324" s="264"/>
      <c r="PZR1324" s="264"/>
      <c r="PZS1324" s="264"/>
      <c r="PZT1324" s="264"/>
      <c r="PZU1324" s="264"/>
      <c r="PZV1324" s="264"/>
      <c r="PZW1324" s="264"/>
      <c r="PZX1324" s="264"/>
      <c r="PZY1324" s="264"/>
      <c r="PZZ1324" s="264"/>
      <c r="QAA1324" s="264"/>
      <c r="QAB1324" s="264"/>
      <c r="QAC1324" s="264"/>
      <c r="QAD1324" s="264"/>
      <c r="QAE1324" s="264"/>
      <c r="QAF1324" s="264"/>
      <c r="QAG1324" s="264"/>
      <c r="QAH1324" s="264"/>
      <c r="QAI1324" s="264"/>
      <c r="QAJ1324" s="264"/>
      <c r="QAK1324" s="264"/>
      <c r="QAL1324" s="264"/>
      <c r="QAM1324" s="264"/>
      <c r="QAN1324" s="264"/>
      <c r="QAO1324" s="264"/>
      <c r="QAP1324" s="264"/>
      <c r="QAQ1324" s="264"/>
      <c r="QAR1324" s="264"/>
      <c r="QAS1324" s="264"/>
      <c r="QAT1324" s="264"/>
      <c r="QAU1324" s="264"/>
      <c r="QAV1324" s="264"/>
      <c r="QAW1324" s="264"/>
      <c r="QAX1324" s="264"/>
      <c r="QAY1324" s="264"/>
      <c r="QAZ1324" s="264"/>
      <c r="QBA1324" s="264"/>
      <c r="QBB1324" s="264"/>
      <c r="QBC1324" s="264"/>
      <c r="QBD1324" s="264"/>
      <c r="QBE1324" s="264"/>
      <c r="QBF1324" s="264"/>
      <c r="QBG1324" s="264"/>
      <c r="QBH1324" s="264"/>
      <c r="QBI1324" s="264"/>
      <c r="QBJ1324" s="264"/>
      <c r="QBK1324" s="264"/>
      <c r="QBL1324" s="264"/>
      <c r="QBM1324" s="264"/>
      <c r="QBN1324" s="264"/>
      <c r="QBO1324" s="264"/>
      <c r="QBP1324" s="264"/>
      <c r="QBQ1324" s="264"/>
      <c r="QBR1324" s="264"/>
      <c r="QBS1324" s="264"/>
      <c r="QBT1324" s="264"/>
      <c r="QBU1324" s="264"/>
      <c r="QBV1324" s="264"/>
      <c r="QBW1324" s="264"/>
      <c r="QBX1324" s="264"/>
      <c r="QBY1324" s="264"/>
      <c r="QBZ1324" s="264"/>
      <c r="QCA1324" s="264"/>
      <c r="QCB1324" s="264"/>
      <c r="QCC1324" s="264"/>
      <c r="QCD1324" s="264"/>
      <c r="QCE1324" s="264"/>
      <c r="QCF1324" s="264"/>
      <c r="QCG1324" s="264"/>
      <c r="QCH1324" s="264"/>
      <c r="QCI1324" s="264"/>
      <c r="QCJ1324" s="264"/>
      <c r="QCK1324" s="264"/>
      <c r="QCL1324" s="264"/>
      <c r="QCM1324" s="264"/>
      <c r="QCN1324" s="264"/>
      <c r="QCO1324" s="264"/>
      <c r="QCP1324" s="264"/>
      <c r="QCQ1324" s="264"/>
      <c r="QCR1324" s="264"/>
      <c r="QCS1324" s="264"/>
      <c r="QCT1324" s="264"/>
      <c r="QCU1324" s="264"/>
      <c r="QCV1324" s="264"/>
      <c r="QCW1324" s="264"/>
      <c r="QCX1324" s="264"/>
      <c r="QCY1324" s="264"/>
      <c r="QCZ1324" s="264"/>
      <c r="QDA1324" s="264"/>
      <c r="QDB1324" s="264"/>
      <c r="QDC1324" s="264"/>
      <c r="QDD1324" s="264"/>
      <c r="QDE1324" s="264"/>
      <c r="QDF1324" s="264"/>
      <c r="QDG1324" s="264"/>
      <c r="QDH1324" s="264"/>
      <c r="QDI1324" s="264"/>
      <c r="QDJ1324" s="264"/>
      <c r="QDK1324" s="264"/>
      <c r="QDL1324" s="264"/>
      <c r="QDM1324" s="264"/>
      <c r="QDN1324" s="264"/>
      <c r="QDO1324" s="264"/>
      <c r="QDP1324" s="264"/>
      <c r="QDQ1324" s="264"/>
      <c r="QDR1324" s="264"/>
      <c r="QDS1324" s="264"/>
      <c r="QDT1324" s="264"/>
      <c r="QDU1324" s="264"/>
      <c r="QDV1324" s="264"/>
      <c r="QDW1324" s="264"/>
      <c r="QDX1324" s="264"/>
      <c r="QDY1324" s="264"/>
      <c r="QDZ1324" s="264"/>
      <c r="QEA1324" s="264"/>
      <c r="QEB1324" s="264"/>
      <c r="QEC1324" s="264"/>
      <c r="QED1324" s="264"/>
      <c r="QEE1324" s="264"/>
      <c r="QEF1324" s="264"/>
      <c r="QEG1324" s="264"/>
      <c r="QEH1324" s="264"/>
      <c r="QEI1324" s="264"/>
      <c r="QEJ1324" s="264"/>
      <c r="QEK1324" s="264"/>
      <c r="QEL1324" s="264"/>
      <c r="QEM1324" s="264"/>
      <c r="QEN1324" s="264"/>
      <c r="QEO1324" s="264"/>
      <c r="QEP1324" s="264"/>
      <c r="QEQ1324" s="264"/>
      <c r="QER1324" s="264"/>
      <c r="QES1324" s="264"/>
      <c r="QET1324" s="264"/>
      <c r="QEU1324" s="264"/>
      <c r="QEV1324" s="264"/>
      <c r="QEW1324" s="264"/>
      <c r="QEX1324" s="264"/>
      <c r="QEY1324" s="264"/>
      <c r="QEZ1324" s="264"/>
      <c r="QFA1324" s="264"/>
      <c r="QFB1324" s="264"/>
      <c r="QFC1324" s="264"/>
      <c r="QFD1324" s="264"/>
      <c r="QFE1324" s="264"/>
      <c r="QFF1324" s="264"/>
      <c r="QFG1324" s="264"/>
      <c r="QFH1324" s="264"/>
      <c r="QFI1324" s="264"/>
      <c r="QFJ1324" s="264"/>
      <c r="QFK1324" s="264"/>
      <c r="QFL1324" s="264"/>
      <c r="QFM1324" s="264"/>
      <c r="QFN1324" s="264"/>
      <c r="QFO1324" s="264"/>
      <c r="QFP1324" s="264"/>
      <c r="QFQ1324" s="264"/>
      <c r="QFR1324" s="264"/>
      <c r="QFS1324" s="264"/>
      <c r="QFT1324" s="264"/>
      <c r="QFU1324" s="264"/>
      <c r="QFV1324" s="264"/>
      <c r="QFW1324" s="264"/>
      <c r="QFX1324" s="264"/>
      <c r="QFY1324" s="264"/>
      <c r="QFZ1324" s="264"/>
      <c r="QGA1324" s="264"/>
      <c r="QGB1324" s="264"/>
      <c r="QGC1324" s="264"/>
      <c r="QGD1324" s="264"/>
      <c r="QGE1324" s="264"/>
      <c r="QGF1324" s="264"/>
      <c r="QGG1324" s="264"/>
      <c r="QGH1324" s="264"/>
      <c r="QGI1324" s="264"/>
      <c r="QGJ1324" s="264"/>
      <c r="QGK1324" s="264"/>
      <c r="QGL1324" s="264"/>
      <c r="QGM1324" s="264"/>
      <c r="QGN1324" s="264"/>
      <c r="QGO1324" s="264"/>
      <c r="QGP1324" s="264"/>
      <c r="QGQ1324" s="264"/>
      <c r="QGR1324" s="264"/>
      <c r="QGS1324" s="264"/>
      <c r="QGT1324" s="264"/>
      <c r="QGU1324" s="264"/>
      <c r="QGV1324" s="264"/>
      <c r="QGW1324" s="264"/>
      <c r="QGX1324" s="264"/>
      <c r="QGY1324" s="264"/>
      <c r="QGZ1324" s="264"/>
      <c r="QHA1324" s="264"/>
      <c r="QHB1324" s="264"/>
      <c r="QHC1324" s="264"/>
      <c r="QHD1324" s="264"/>
      <c r="QHE1324" s="264"/>
      <c r="QHF1324" s="264"/>
      <c r="QHG1324" s="264"/>
      <c r="QHH1324" s="264"/>
      <c r="QHI1324" s="264"/>
      <c r="QHJ1324" s="264"/>
      <c r="QHK1324" s="264"/>
      <c r="QHL1324" s="264"/>
      <c r="QHM1324" s="264"/>
      <c r="QHN1324" s="264"/>
      <c r="QHO1324" s="264"/>
      <c r="QHP1324" s="264"/>
      <c r="QHQ1324" s="264"/>
      <c r="QHR1324" s="264"/>
      <c r="QHS1324" s="264"/>
      <c r="QHT1324" s="264"/>
      <c r="QHU1324" s="264"/>
      <c r="QHV1324" s="264"/>
      <c r="QHW1324" s="264"/>
      <c r="QHX1324" s="264"/>
      <c r="QHY1324" s="264"/>
      <c r="QHZ1324" s="264"/>
      <c r="QIA1324" s="264"/>
      <c r="QIB1324" s="264"/>
      <c r="QIC1324" s="264"/>
      <c r="QID1324" s="264"/>
      <c r="QIE1324" s="264"/>
      <c r="QIF1324" s="264"/>
      <c r="QIG1324" s="264"/>
      <c r="QIH1324" s="264"/>
      <c r="QII1324" s="264"/>
      <c r="QIJ1324" s="264"/>
      <c r="QIK1324" s="264"/>
      <c r="QIL1324" s="264"/>
      <c r="QIM1324" s="264"/>
      <c r="QIN1324" s="264"/>
      <c r="QIO1324" s="264"/>
      <c r="QIP1324" s="264"/>
      <c r="QIQ1324" s="264"/>
      <c r="QIR1324" s="264"/>
      <c r="QIS1324" s="264"/>
      <c r="QIT1324" s="264"/>
      <c r="QIU1324" s="264"/>
      <c r="QIV1324" s="264"/>
      <c r="QIW1324" s="264"/>
      <c r="QIX1324" s="264"/>
      <c r="QIY1324" s="264"/>
      <c r="QIZ1324" s="264"/>
      <c r="QJA1324" s="264"/>
      <c r="QJB1324" s="264"/>
      <c r="QJC1324" s="264"/>
      <c r="QJD1324" s="264"/>
      <c r="QJE1324" s="264"/>
      <c r="QJF1324" s="264"/>
      <c r="QJG1324" s="264"/>
      <c r="QJH1324" s="264"/>
      <c r="QJI1324" s="264"/>
      <c r="QJJ1324" s="264"/>
      <c r="QJK1324" s="264"/>
      <c r="QJL1324" s="264"/>
      <c r="QJM1324" s="264"/>
      <c r="QJN1324" s="264"/>
      <c r="QJO1324" s="264"/>
      <c r="QJP1324" s="264"/>
      <c r="QJQ1324" s="264"/>
      <c r="QJR1324" s="264"/>
      <c r="QJS1324" s="264"/>
      <c r="QJT1324" s="264"/>
      <c r="QJU1324" s="264"/>
      <c r="QJV1324" s="264"/>
      <c r="QJW1324" s="264"/>
      <c r="QJX1324" s="264"/>
      <c r="QJY1324" s="264"/>
      <c r="QJZ1324" s="264"/>
      <c r="QKA1324" s="264"/>
      <c r="QKB1324" s="264"/>
      <c r="QKC1324" s="264"/>
      <c r="QKD1324" s="264"/>
      <c r="QKE1324" s="264"/>
      <c r="QKF1324" s="264"/>
      <c r="QKG1324" s="264"/>
      <c r="QKH1324" s="264"/>
      <c r="QKI1324" s="264"/>
      <c r="QKJ1324" s="264"/>
      <c r="QKK1324" s="264"/>
      <c r="QKL1324" s="264"/>
      <c r="QKM1324" s="264"/>
      <c r="QKN1324" s="264"/>
      <c r="QKO1324" s="264"/>
      <c r="QKP1324" s="264"/>
      <c r="QKQ1324" s="264"/>
      <c r="QKR1324" s="264"/>
      <c r="QKS1324" s="264"/>
      <c r="QKT1324" s="264"/>
      <c r="QKU1324" s="264"/>
      <c r="QKV1324" s="264"/>
      <c r="QKW1324" s="264"/>
      <c r="QKX1324" s="264"/>
      <c r="QKY1324" s="264"/>
      <c r="QKZ1324" s="264"/>
      <c r="QLA1324" s="264"/>
      <c r="QLB1324" s="264"/>
      <c r="QLC1324" s="264"/>
      <c r="QLD1324" s="264"/>
      <c r="QLE1324" s="264"/>
      <c r="QLF1324" s="264"/>
      <c r="QLG1324" s="264"/>
      <c r="QLH1324" s="264"/>
      <c r="QLI1324" s="264"/>
      <c r="QLJ1324" s="264"/>
      <c r="QLK1324" s="264"/>
      <c r="QLL1324" s="264"/>
      <c r="QLM1324" s="264"/>
      <c r="QLN1324" s="264"/>
      <c r="QLO1324" s="264"/>
      <c r="QLP1324" s="264"/>
      <c r="QLQ1324" s="264"/>
      <c r="QLR1324" s="264"/>
      <c r="QLS1324" s="264"/>
      <c r="QLT1324" s="264"/>
      <c r="QLU1324" s="264"/>
      <c r="QLV1324" s="264"/>
      <c r="QLW1324" s="264"/>
      <c r="QLX1324" s="264"/>
      <c r="QLY1324" s="264"/>
      <c r="QLZ1324" s="264"/>
      <c r="QMA1324" s="264"/>
      <c r="QMB1324" s="264"/>
      <c r="QMC1324" s="264"/>
      <c r="QMD1324" s="264"/>
      <c r="QME1324" s="264"/>
      <c r="QMF1324" s="264"/>
      <c r="QMG1324" s="264"/>
      <c r="QMH1324" s="264"/>
      <c r="QMI1324" s="264"/>
      <c r="QMJ1324" s="264"/>
      <c r="QMK1324" s="264"/>
      <c r="QML1324" s="264"/>
      <c r="QMM1324" s="264"/>
      <c r="QMN1324" s="264"/>
      <c r="QMO1324" s="264"/>
      <c r="QMP1324" s="264"/>
      <c r="QMQ1324" s="264"/>
      <c r="QMR1324" s="264"/>
      <c r="QMS1324" s="264"/>
      <c r="QMT1324" s="264"/>
      <c r="QMU1324" s="264"/>
      <c r="QMV1324" s="264"/>
      <c r="QMW1324" s="264"/>
      <c r="QMX1324" s="264"/>
      <c r="QMY1324" s="264"/>
      <c r="QMZ1324" s="264"/>
      <c r="QNA1324" s="264"/>
      <c r="QNB1324" s="264"/>
      <c r="QNC1324" s="264"/>
      <c r="QND1324" s="264"/>
      <c r="QNE1324" s="264"/>
      <c r="QNF1324" s="264"/>
      <c r="QNG1324" s="264"/>
      <c r="QNH1324" s="264"/>
      <c r="QNI1324" s="264"/>
      <c r="QNJ1324" s="264"/>
      <c r="QNK1324" s="264"/>
      <c r="QNL1324" s="264"/>
      <c r="QNM1324" s="264"/>
      <c r="QNN1324" s="264"/>
      <c r="QNO1324" s="264"/>
      <c r="QNP1324" s="264"/>
      <c r="QNQ1324" s="264"/>
      <c r="QNR1324" s="264"/>
      <c r="QNS1324" s="264"/>
      <c r="QNT1324" s="264"/>
      <c r="QNU1324" s="264"/>
      <c r="QNV1324" s="264"/>
      <c r="QNW1324" s="264"/>
      <c r="QNX1324" s="264"/>
      <c r="QNY1324" s="264"/>
      <c r="QNZ1324" s="264"/>
      <c r="QOA1324" s="264"/>
      <c r="QOB1324" s="264"/>
      <c r="QOC1324" s="264"/>
      <c r="QOD1324" s="264"/>
      <c r="QOE1324" s="264"/>
      <c r="QOF1324" s="264"/>
      <c r="QOG1324" s="264"/>
      <c r="QOH1324" s="264"/>
      <c r="QOI1324" s="264"/>
      <c r="QOJ1324" s="264"/>
      <c r="QOK1324" s="264"/>
      <c r="QOL1324" s="264"/>
      <c r="QOM1324" s="264"/>
      <c r="QON1324" s="264"/>
      <c r="QOO1324" s="264"/>
      <c r="QOP1324" s="264"/>
      <c r="QOQ1324" s="264"/>
      <c r="QOR1324" s="264"/>
      <c r="QOS1324" s="264"/>
      <c r="QOT1324" s="264"/>
      <c r="QOU1324" s="264"/>
      <c r="QOV1324" s="264"/>
      <c r="QOW1324" s="264"/>
      <c r="QOX1324" s="264"/>
      <c r="QOY1324" s="264"/>
      <c r="QOZ1324" s="264"/>
      <c r="QPA1324" s="264"/>
      <c r="QPB1324" s="264"/>
      <c r="QPC1324" s="264"/>
      <c r="QPD1324" s="264"/>
      <c r="QPE1324" s="264"/>
      <c r="QPF1324" s="264"/>
      <c r="QPG1324" s="264"/>
      <c r="QPH1324" s="264"/>
      <c r="QPI1324" s="264"/>
      <c r="QPJ1324" s="264"/>
      <c r="QPK1324" s="264"/>
      <c r="QPL1324" s="264"/>
      <c r="QPM1324" s="264"/>
      <c r="QPN1324" s="264"/>
      <c r="QPO1324" s="264"/>
      <c r="QPP1324" s="264"/>
      <c r="QPQ1324" s="264"/>
      <c r="QPR1324" s="264"/>
      <c r="QPS1324" s="264"/>
      <c r="QPT1324" s="264"/>
      <c r="QPU1324" s="264"/>
      <c r="QPV1324" s="264"/>
      <c r="QPW1324" s="264"/>
      <c r="QPX1324" s="264"/>
      <c r="QPY1324" s="264"/>
      <c r="QPZ1324" s="264"/>
      <c r="QQA1324" s="264"/>
      <c r="QQB1324" s="264"/>
      <c r="QQC1324" s="264"/>
      <c r="QQD1324" s="264"/>
      <c r="QQE1324" s="264"/>
      <c r="QQF1324" s="264"/>
      <c r="QQG1324" s="264"/>
      <c r="QQH1324" s="264"/>
      <c r="QQI1324" s="264"/>
      <c r="QQJ1324" s="264"/>
      <c r="QQK1324" s="264"/>
      <c r="QQL1324" s="264"/>
      <c r="QQM1324" s="264"/>
      <c r="QQN1324" s="264"/>
      <c r="QQO1324" s="264"/>
      <c r="QQP1324" s="264"/>
      <c r="QQQ1324" s="264"/>
      <c r="QQR1324" s="264"/>
      <c r="QQS1324" s="264"/>
      <c r="QQT1324" s="264"/>
      <c r="QQU1324" s="264"/>
      <c r="QQV1324" s="264"/>
      <c r="QQW1324" s="264"/>
      <c r="QQX1324" s="264"/>
      <c r="QQY1324" s="264"/>
      <c r="QQZ1324" s="264"/>
      <c r="QRA1324" s="264"/>
      <c r="QRB1324" s="264"/>
      <c r="QRC1324" s="264"/>
      <c r="QRD1324" s="264"/>
      <c r="QRE1324" s="264"/>
      <c r="QRF1324" s="264"/>
      <c r="QRG1324" s="264"/>
      <c r="QRH1324" s="264"/>
      <c r="QRI1324" s="264"/>
      <c r="QRJ1324" s="264"/>
      <c r="QRK1324" s="264"/>
      <c r="QRL1324" s="264"/>
      <c r="QRM1324" s="264"/>
      <c r="QRN1324" s="264"/>
      <c r="QRO1324" s="264"/>
      <c r="QRP1324" s="264"/>
      <c r="QRQ1324" s="264"/>
      <c r="QRR1324" s="264"/>
      <c r="QRS1324" s="264"/>
      <c r="QRT1324" s="264"/>
      <c r="QRU1324" s="264"/>
      <c r="QRV1324" s="264"/>
      <c r="QRW1324" s="264"/>
      <c r="QRX1324" s="264"/>
      <c r="QRY1324" s="264"/>
      <c r="QRZ1324" s="264"/>
      <c r="QSA1324" s="264"/>
      <c r="QSB1324" s="264"/>
      <c r="QSC1324" s="264"/>
      <c r="QSD1324" s="264"/>
      <c r="QSE1324" s="264"/>
      <c r="QSF1324" s="264"/>
      <c r="QSG1324" s="264"/>
      <c r="QSH1324" s="264"/>
      <c r="QSI1324" s="264"/>
      <c r="QSJ1324" s="264"/>
      <c r="QSK1324" s="264"/>
      <c r="QSL1324" s="264"/>
      <c r="QSM1324" s="264"/>
      <c r="QSN1324" s="264"/>
      <c r="QSO1324" s="264"/>
      <c r="QSP1324" s="264"/>
      <c r="QSQ1324" s="264"/>
      <c r="QSR1324" s="264"/>
      <c r="QSS1324" s="264"/>
      <c r="QST1324" s="264"/>
      <c r="QSU1324" s="264"/>
      <c r="QSV1324" s="264"/>
      <c r="QSW1324" s="264"/>
      <c r="QSX1324" s="264"/>
      <c r="QSY1324" s="264"/>
      <c r="QSZ1324" s="264"/>
      <c r="QTA1324" s="264"/>
      <c r="QTB1324" s="264"/>
      <c r="QTC1324" s="264"/>
      <c r="QTD1324" s="264"/>
      <c r="QTE1324" s="264"/>
      <c r="QTF1324" s="264"/>
      <c r="QTG1324" s="264"/>
      <c r="QTH1324" s="264"/>
      <c r="QTI1324" s="264"/>
      <c r="QTJ1324" s="264"/>
      <c r="QTK1324" s="264"/>
      <c r="QTL1324" s="264"/>
      <c r="QTM1324" s="264"/>
      <c r="QTN1324" s="264"/>
      <c r="QTO1324" s="264"/>
      <c r="QTP1324" s="264"/>
      <c r="QTQ1324" s="264"/>
      <c r="QTR1324" s="264"/>
      <c r="QTS1324" s="264"/>
      <c r="QTT1324" s="264"/>
      <c r="QTU1324" s="264"/>
      <c r="QTV1324" s="264"/>
      <c r="QTW1324" s="264"/>
      <c r="QTX1324" s="264"/>
      <c r="QTY1324" s="264"/>
      <c r="QTZ1324" s="264"/>
      <c r="QUA1324" s="264"/>
      <c r="QUB1324" s="264"/>
      <c r="QUC1324" s="264"/>
      <c r="QUD1324" s="264"/>
      <c r="QUE1324" s="264"/>
      <c r="QUF1324" s="264"/>
      <c r="QUG1324" s="264"/>
      <c r="QUH1324" s="264"/>
      <c r="QUI1324" s="264"/>
      <c r="QUJ1324" s="264"/>
      <c r="QUK1324" s="264"/>
      <c r="QUL1324" s="264"/>
      <c r="QUM1324" s="264"/>
      <c r="QUN1324" s="264"/>
      <c r="QUO1324" s="264"/>
      <c r="QUP1324" s="264"/>
      <c r="QUQ1324" s="264"/>
      <c r="QUR1324" s="264"/>
      <c r="QUS1324" s="264"/>
      <c r="QUT1324" s="264"/>
      <c r="QUU1324" s="264"/>
      <c r="QUV1324" s="264"/>
      <c r="QUW1324" s="264"/>
      <c r="QUX1324" s="264"/>
      <c r="QUY1324" s="264"/>
      <c r="QUZ1324" s="264"/>
      <c r="QVA1324" s="264"/>
      <c r="QVB1324" s="264"/>
      <c r="QVC1324" s="264"/>
      <c r="QVD1324" s="264"/>
      <c r="QVE1324" s="264"/>
      <c r="QVF1324" s="264"/>
      <c r="QVG1324" s="264"/>
      <c r="QVH1324" s="264"/>
      <c r="QVI1324" s="264"/>
      <c r="QVJ1324" s="264"/>
      <c r="QVK1324" s="264"/>
      <c r="QVL1324" s="264"/>
      <c r="QVM1324" s="264"/>
      <c r="QVN1324" s="264"/>
      <c r="QVO1324" s="264"/>
      <c r="QVP1324" s="264"/>
      <c r="QVQ1324" s="264"/>
      <c r="QVR1324" s="264"/>
      <c r="QVS1324" s="264"/>
      <c r="QVT1324" s="264"/>
      <c r="QVU1324" s="264"/>
      <c r="QVV1324" s="264"/>
      <c r="QVW1324" s="264"/>
      <c r="QVX1324" s="264"/>
      <c r="QVY1324" s="264"/>
      <c r="QVZ1324" s="264"/>
      <c r="QWA1324" s="264"/>
      <c r="QWB1324" s="264"/>
      <c r="QWC1324" s="264"/>
      <c r="QWD1324" s="264"/>
      <c r="QWE1324" s="264"/>
      <c r="QWF1324" s="264"/>
      <c r="QWG1324" s="264"/>
      <c r="QWH1324" s="264"/>
      <c r="QWI1324" s="264"/>
      <c r="QWJ1324" s="264"/>
      <c r="QWK1324" s="264"/>
      <c r="QWL1324" s="264"/>
      <c r="QWM1324" s="264"/>
      <c r="QWN1324" s="264"/>
      <c r="QWO1324" s="264"/>
      <c r="QWP1324" s="264"/>
      <c r="QWQ1324" s="264"/>
      <c r="QWR1324" s="264"/>
      <c r="QWS1324" s="264"/>
      <c r="QWT1324" s="264"/>
      <c r="QWU1324" s="264"/>
      <c r="QWV1324" s="264"/>
      <c r="QWW1324" s="264"/>
      <c r="QWX1324" s="264"/>
      <c r="QWY1324" s="264"/>
      <c r="QWZ1324" s="264"/>
      <c r="QXA1324" s="264"/>
      <c r="QXB1324" s="264"/>
      <c r="QXC1324" s="264"/>
      <c r="QXD1324" s="264"/>
      <c r="QXE1324" s="264"/>
      <c r="QXF1324" s="264"/>
      <c r="QXG1324" s="264"/>
      <c r="QXH1324" s="264"/>
      <c r="QXI1324" s="264"/>
      <c r="QXJ1324" s="264"/>
      <c r="QXK1324" s="264"/>
      <c r="QXL1324" s="264"/>
      <c r="QXM1324" s="264"/>
      <c r="QXN1324" s="264"/>
      <c r="QXO1324" s="264"/>
      <c r="QXP1324" s="264"/>
      <c r="QXQ1324" s="264"/>
      <c r="QXR1324" s="264"/>
      <c r="QXS1324" s="264"/>
      <c r="QXT1324" s="264"/>
      <c r="QXU1324" s="264"/>
      <c r="QXV1324" s="264"/>
      <c r="QXW1324" s="264"/>
      <c r="QXX1324" s="264"/>
      <c r="QXY1324" s="264"/>
      <c r="QXZ1324" s="264"/>
      <c r="QYA1324" s="264"/>
      <c r="QYB1324" s="264"/>
      <c r="QYC1324" s="264"/>
      <c r="QYD1324" s="264"/>
      <c r="QYE1324" s="264"/>
      <c r="QYF1324" s="264"/>
      <c r="QYG1324" s="264"/>
      <c r="QYH1324" s="264"/>
      <c r="QYI1324" s="264"/>
      <c r="QYJ1324" s="264"/>
      <c r="QYK1324" s="264"/>
      <c r="QYL1324" s="264"/>
      <c r="QYM1324" s="264"/>
      <c r="QYN1324" s="264"/>
      <c r="QYO1324" s="264"/>
      <c r="QYP1324" s="264"/>
      <c r="QYQ1324" s="264"/>
      <c r="QYR1324" s="264"/>
      <c r="QYS1324" s="264"/>
      <c r="QYT1324" s="264"/>
      <c r="QYU1324" s="264"/>
      <c r="QYV1324" s="264"/>
      <c r="QYW1324" s="264"/>
      <c r="QYX1324" s="264"/>
      <c r="QYY1324" s="264"/>
      <c r="QYZ1324" s="264"/>
      <c r="QZA1324" s="264"/>
      <c r="QZB1324" s="264"/>
      <c r="QZC1324" s="264"/>
      <c r="QZD1324" s="264"/>
      <c r="QZE1324" s="264"/>
      <c r="QZF1324" s="264"/>
      <c r="QZG1324" s="264"/>
      <c r="QZH1324" s="264"/>
      <c r="QZI1324" s="264"/>
      <c r="QZJ1324" s="264"/>
      <c r="QZK1324" s="264"/>
      <c r="QZL1324" s="264"/>
      <c r="QZM1324" s="264"/>
      <c r="QZN1324" s="264"/>
      <c r="QZO1324" s="264"/>
      <c r="QZP1324" s="264"/>
      <c r="QZQ1324" s="264"/>
      <c r="QZR1324" s="264"/>
      <c r="QZS1324" s="264"/>
      <c r="QZT1324" s="264"/>
      <c r="QZU1324" s="264"/>
      <c r="QZV1324" s="264"/>
      <c r="QZW1324" s="264"/>
      <c r="QZX1324" s="264"/>
      <c r="QZY1324" s="264"/>
      <c r="QZZ1324" s="264"/>
      <c r="RAA1324" s="264"/>
      <c r="RAB1324" s="264"/>
      <c r="RAC1324" s="264"/>
      <c r="RAD1324" s="264"/>
      <c r="RAE1324" s="264"/>
      <c r="RAF1324" s="264"/>
      <c r="RAG1324" s="264"/>
      <c r="RAH1324" s="264"/>
      <c r="RAI1324" s="264"/>
      <c r="RAJ1324" s="264"/>
      <c r="RAK1324" s="264"/>
      <c r="RAL1324" s="264"/>
      <c r="RAM1324" s="264"/>
      <c r="RAN1324" s="264"/>
      <c r="RAO1324" s="264"/>
      <c r="RAP1324" s="264"/>
      <c r="RAQ1324" s="264"/>
      <c r="RAR1324" s="264"/>
      <c r="RAS1324" s="264"/>
      <c r="RAT1324" s="264"/>
      <c r="RAU1324" s="264"/>
      <c r="RAV1324" s="264"/>
      <c r="RAW1324" s="264"/>
      <c r="RAX1324" s="264"/>
      <c r="RAY1324" s="264"/>
      <c r="RAZ1324" s="264"/>
      <c r="RBA1324" s="264"/>
      <c r="RBB1324" s="264"/>
      <c r="RBC1324" s="264"/>
      <c r="RBD1324" s="264"/>
      <c r="RBE1324" s="264"/>
      <c r="RBF1324" s="264"/>
      <c r="RBG1324" s="264"/>
      <c r="RBH1324" s="264"/>
      <c r="RBI1324" s="264"/>
      <c r="RBJ1324" s="264"/>
      <c r="RBK1324" s="264"/>
      <c r="RBL1324" s="264"/>
      <c r="RBM1324" s="264"/>
      <c r="RBN1324" s="264"/>
      <c r="RBO1324" s="264"/>
      <c r="RBP1324" s="264"/>
      <c r="RBQ1324" s="264"/>
      <c r="RBR1324" s="264"/>
      <c r="RBS1324" s="264"/>
      <c r="RBT1324" s="264"/>
      <c r="RBU1324" s="264"/>
      <c r="RBV1324" s="264"/>
      <c r="RBW1324" s="264"/>
      <c r="RBX1324" s="264"/>
      <c r="RBY1324" s="264"/>
      <c r="RBZ1324" s="264"/>
      <c r="RCA1324" s="264"/>
      <c r="RCB1324" s="264"/>
      <c r="RCC1324" s="264"/>
      <c r="RCD1324" s="264"/>
      <c r="RCE1324" s="264"/>
      <c r="RCF1324" s="264"/>
      <c r="RCG1324" s="264"/>
      <c r="RCH1324" s="264"/>
      <c r="RCI1324" s="264"/>
      <c r="RCJ1324" s="264"/>
      <c r="RCK1324" s="264"/>
      <c r="RCL1324" s="264"/>
      <c r="RCM1324" s="264"/>
      <c r="RCN1324" s="264"/>
      <c r="RCO1324" s="264"/>
      <c r="RCP1324" s="264"/>
      <c r="RCQ1324" s="264"/>
      <c r="RCR1324" s="264"/>
      <c r="RCS1324" s="264"/>
      <c r="RCT1324" s="264"/>
      <c r="RCU1324" s="264"/>
      <c r="RCV1324" s="264"/>
      <c r="RCW1324" s="264"/>
      <c r="RCX1324" s="264"/>
      <c r="RCY1324" s="264"/>
      <c r="RCZ1324" s="264"/>
      <c r="RDA1324" s="264"/>
      <c r="RDB1324" s="264"/>
      <c r="RDC1324" s="264"/>
      <c r="RDD1324" s="264"/>
      <c r="RDE1324" s="264"/>
      <c r="RDF1324" s="264"/>
      <c r="RDG1324" s="264"/>
      <c r="RDH1324" s="264"/>
      <c r="RDI1324" s="264"/>
      <c r="RDJ1324" s="264"/>
      <c r="RDK1324" s="264"/>
      <c r="RDL1324" s="264"/>
      <c r="RDM1324" s="264"/>
      <c r="RDN1324" s="264"/>
      <c r="RDO1324" s="264"/>
      <c r="RDP1324" s="264"/>
      <c r="RDQ1324" s="264"/>
      <c r="RDR1324" s="264"/>
      <c r="RDS1324" s="264"/>
      <c r="RDT1324" s="264"/>
      <c r="RDU1324" s="264"/>
      <c r="RDV1324" s="264"/>
      <c r="RDW1324" s="264"/>
      <c r="RDX1324" s="264"/>
      <c r="RDY1324" s="264"/>
      <c r="RDZ1324" s="264"/>
      <c r="REA1324" s="264"/>
      <c r="REB1324" s="264"/>
      <c r="REC1324" s="264"/>
      <c r="RED1324" s="264"/>
      <c r="REE1324" s="264"/>
      <c r="REF1324" s="264"/>
      <c r="REG1324" s="264"/>
      <c r="REH1324" s="264"/>
      <c r="REI1324" s="264"/>
      <c r="REJ1324" s="264"/>
      <c r="REK1324" s="264"/>
      <c r="REL1324" s="264"/>
      <c r="REM1324" s="264"/>
      <c r="REN1324" s="264"/>
      <c r="REO1324" s="264"/>
      <c r="REP1324" s="264"/>
      <c r="REQ1324" s="264"/>
      <c r="RER1324" s="264"/>
      <c r="RES1324" s="264"/>
      <c r="RET1324" s="264"/>
      <c r="REU1324" s="264"/>
      <c r="REV1324" s="264"/>
      <c r="REW1324" s="264"/>
      <c r="REX1324" s="264"/>
      <c r="REY1324" s="264"/>
      <c r="REZ1324" s="264"/>
      <c r="RFA1324" s="264"/>
      <c r="RFB1324" s="264"/>
      <c r="RFC1324" s="264"/>
      <c r="RFD1324" s="264"/>
      <c r="RFE1324" s="264"/>
      <c r="RFF1324" s="264"/>
      <c r="RFG1324" s="264"/>
      <c r="RFH1324" s="264"/>
      <c r="RFI1324" s="264"/>
      <c r="RFJ1324" s="264"/>
      <c r="RFK1324" s="264"/>
      <c r="RFL1324" s="264"/>
      <c r="RFM1324" s="264"/>
      <c r="RFN1324" s="264"/>
      <c r="RFO1324" s="264"/>
      <c r="RFP1324" s="264"/>
      <c r="RFQ1324" s="264"/>
      <c r="RFR1324" s="264"/>
      <c r="RFS1324" s="264"/>
      <c r="RFT1324" s="264"/>
      <c r="RFU1324" s="264"/>
      <c r="RFV1324" s="264"/>
      <c r="RFW1324" s="264"/>
      <c r="RFX1324" s="264"/>
      <c r="RFY1324" s="264"/>
      <c r="RFZ1324" s="264"/>
      <c r="RGA1324" s="264"/>
      <c r="RGB1324" s="264"/>
      <c r="RGC1324" s="264"/>
      <c r="RGD1324" s="264"/>
      <c r="RGE1324" s="264"/>
      <c r="RGF1324" s="264"/>
      <c r="RGG1324" s="264"/>
      <c r="RGH1324" s="264"/>
      <c r="RGI1324" s="264"/>
      <c r="RGJ1324" s="264"/>
      <c r="RGK1324" s="264"/>
      <c r="RGL1324" s="264"/>
      <c r="RGM1324" s="264"/>
      <c r="RGN1324" s="264"/>
      <c r="RGO1324" s="264"/>
      <c r="RGP1324" s="264"/>
      <c r="RGQ1324" s="264"/>
      <c r="RGR1324" s="264"/>
      <c r="RGS1324" s="264"/>
      <c r="RGT1324" s="264"/>
      <c r="RGU1324" s="264"/>
      <c r="RGV1324" s="264"/>
      <c r="RGW1324" s="264"/>
      <c r="RGX1324" s="264"/>
      <c r="RGY1324" s="264"/>
      <c r="RGZ1324" s="264"/>
      <c r="RHA1324" s="264"/>
      <c r="RHB1324" s="264"/>
      <c r="RHC1324" s="264"/>
      <c r="RHD1324" s="264"/>
      <c r="RHE1324" s="264"/>
      <c r="RHF1324" s="264"/>
      <c r="RHG1324" s="264"/>
      <c r="RHH1324" s="264"/>
      <c r="RHI1324" s="264"/>
      <c r="RHJ1324" s="264"/>
      <c r="RHK1324" s="264"/>
      <c r="RHL1324" s="264"/>
      <c r="RHM1324" s="264"/>
      <c r="RHN1324" s="264"/>
      <c r="RHO1324" s="264"/>
      <c r="RHP1324" s="264"/>
      <c r="RHQ1324" s="264"/>
      <c r="RHR1324" s="264"/>
      <c r="RHS1324" s="264"/>
      <c r="RHT1324" s="264"/>
      <c r="RHU1324" s="264"/>
      <c r="RHV1324" s="264"/>
      <c r="RHW1324" s="264"/>
      <c r="RHX1324" s="264"/>
      <c r="RHY1324" s="264"/>
      <c r="RHZ1324" s="264"/>
      <c r="RIA1324" s="264"/>
      <c r="RIB1324" s="264"/>
      <c r="RIC1324" s="264"/>
      <c r="RID1324" s="264"/>
      <c r="RIE1324" s="264"/>
      <c r="RIF1324" s="264"/>
      <c r="RIG1324" s="264"/>
      <c r="RIH1324" s="264"/>
      <c r="RII1324" s="264"/>
      <c r="RIJ1324" s="264"/>
      <c r="RIK1324" s="264"/>
      <c r="RIL1324" s="264"/>
      <c r="RIM1324" s="264"/>
      <c r="RIN1324" s="264"/>
      <c r="RIO1324" s="264"/>
      <c r="RIP1324" s="264"/>
      <c r="RIQ1324" s="264"/>
      <c r="RIR1324" s="264"/>
      <c r="RIS1324" s="264"/>
      <c r="RIT1324" s="264"/>
      <c r="RIU1324" s="264"/>
      <c r="RIV1324" s="264"/>
      <c r="RIW1324" s="264"/>
      <c r="RIX1324" s="264"/>
      <c r="RIY1324" s="264"/>
      <c r="RIZ1324" s="264"/>
      <c r="RJA1324" s="264"/>
      <c r="RJB1324" s="264"/>
      <c r="RJC1324" s="264"/>
      <c r="RJD1324" s="264"/>
      <c r="RJE1324" s="264"/>
      <c r="RJF1324" s="264"/>
      <c r="RJG1324" s="264"/>
      <c r="RJH1324" s="264"/>
      <c r="RJI1324" s="264"/>
      <c r="RJJ1324" s="264"/>
      <c r="RJK1324" s="264"/>
      <c r="RJL1324" s="264"/>
      <c r="RJM1324" s="264"/>
      <c r="RJN1324" s="264"/>
      <c r="RJO1324" s="264"/>
      <c r="RJP1324" s="264"/>
      <c r="RJQ1324" s="264"/>
      <c r="RJR1324" s="264"/>
      <c r="RJS1324" s="264"/>
      <c r="RJT1324" s="264"/>
      <c r="RJU1324" s="264"/>
      <c r="RJV1324" s="264"/>
      <c r="RJW1324" s="264"/>
      <c r="RJX1324" s="264"/>
      <c r="RJY1324" s="264"/>
      <c r="RJZ1324" s="264"/>
      <c r="RKA1324" s="264"/>
      <c r="RKB1324" s="264"/>
      <c r="RKC1324" s="264"/>
      <c r="RKD1324" s="264"/>
      <c r="RKE1324" s="264"/>
      <c r="RKF1324" s="264"/>
      <c r="RKG1324" s="264"/>
      <c r="RKH1324" s="264"/>
      <c r="RKI1324" s="264"/>
      <c r="RKJ1324" s="264"/>
      <c r="RKK1324" s="264"/>
      <c r="RKL1324" s="264"/>
      <c r="RKM1324" s="264"/>
      <c r="RKN1324" s="264"/>
      <c r="RKO1324" s="264"/>
      <c r="RKP1324" s="264"/>
      <c r="RKQ1324" s="264"/>
      <c r="RKR1324" s="264"/>
      <c r="RKS1324" s="264"/>
      <c r="RKT1324" s="264"/>
      <c r="RKU1324" s="264"/>
      <c r="RKV1324" s="264"/>
      <c r="RKW1324" s="264"/>
      <c r="RKX1324" s="264"/>
      <c r="RKY1324" s="264"/>
      <c r="RKZ1324" s="264"/>
      <c r="RLA1324" s="264"/>
      <c r="RLB1324" s="264"/>
      <c r="RLC1324" s="264"/>
      <c r="RLD1324" s="264"/>
      <c r="RLE1324" s="264"/>
      <c r="RLF1324" s="264"/>
      <c r="RLG1324" s="264"/>
      <c r="RLH1324" s="264"/>
      <c r="RLI1324" s="264"/>
      <c r="RLJ1324" s="264"/>
      <c r="RLK1324" s="264"/>
      <c r="RLL1324" s="264"/>
      <c r="RLM1324" s="264"/>
      <c r="RLN1324" s="264"/>
      <c r="RLO1324" s="264"/>
      <c r="RLP1324" s="264"/>
      <c r="RLQ1324" s="264"/>
      <c r="RLR1324" s="264"/>
      <c r="RLS1324" s="264"/>
      <c r="RLT1324" s="264"/>
      <c r="RLU1324" s="264"/>
      <c r="RLV1324" s="264"/>
      <c r="RLW1324" s="264"/>
      <c r="RLX1324" s="264"/>
      <c r="RLY1324" s="264"/>
      <c r="RLZ1324" s="264"/>
      <c r="RMA1324" s="264"/>
      <c r="RMB1324" s="264"/>
      <c r="RMC1324" s="264"/>
      <c r="RMD1324" s="264"/>
      <c r="RME1324" s="264"/>
      <c r="RMF1324" s="264"/>
      <c r="RMG1324" s="264"/>
      <c r="RMH1324" s="264"/>
      <c r="RMI1324" s="264"/>
      <c r="RMJ1324" s="264"/>
      <c r="RMK1324" s="264"/>
      <c r="RML1324" s="264"/>
      <c r="RMM1324" s="264"/>
      <c r="RMN1324" s="264"/>
      <c r="RMO1324" s="264"/>
      <c r="RMP1324" s="264"/>
      <c r="RMQ1324" s="264"/>
      <c r="RMR1324" s="264"/>
      <c r="RMS1324" s="264"/>
      <c r="RMT1324" s="264"/>
      <c r="RMU1324" s="264"/>
      <c r="RMV1324" s="264"/>
      <c r="RMW1324" s="264"/>
      <c r="RMX1324" s="264"/>
      <c r="RMY1324" s="264"/>
      <c r="RMZ1324" s="264"/>
      <c r="RNA1324" s="264"/>
      <c r="RNB1324" s="264"/>
      <c r="RNC1324" s="264"/>
      <c r="RND1324" s="264"/>
      <c r="RNE1324" s="264"/>
      <c r="RNF1324" s="264"/>
      <c r="RNG1324" s="264"/>
      <c r="RNH1324" s="264"/>
      <c r="RNI1324" s="264"/>
      <c r="RNJ1324" s="264"/>
      <c r="RNK1324" s="264"/>
      <c r="RNL1324" s="264"/>
      <c r="RNM1324" s="264"/>
      <c r="RNN1324" s="264"/>
      <c r="RNO1324" s="264"/>
      <c r="RNP1324" s="264"/>
      <c r="RNQ1324" s="264"/>
      <c r="RNR1324" s="264"/>
      <c r="RNS1324" s="264"/>
      <c r="RNT1324" s="264"/>
      <c r="RNU1324" s="264"/>
      <c r="RNV1324" s="264"/>
      <c r="RNW1324" s="264"/>
      <c r="RNX1324" s="264"/>
      <c r="RNY1324" s="264"/>
      <c r="RNZ1324" s="264"/>
      <c r="ROA1324" s="264"/>
      <c r="ROB1324" s="264"/>
      <c r="ROC1324" s="264"/>
      <c r="ROD1324" s="264"/>
      <c r="ROE1324" s="264"/>
      <c r="ROF1324" s="264"/>
      <c r="ROG1324" s="264"/>
      <c r="ROH1324" s="264"/>
      <c r="ROI1324" s="264"/>
      <c r="ROJ1324" s="264"/>
      <c r="ROK1324" s="264"/>
      <c r="ROL1324" s="264"/>
      <c r="ROM1324" s="264"/>
      <c r="RON1324" s="264"/>
      <c r="ROO1324" s="264"/>
      <c r="ROP1324" s="264"/>
      <c r="ROQ1324" s="264"/>
      <c r="ROR1324" s="264"/>
      <c r="ROS1324" s="264"/>
      <c r="ROT1324" s="264"/>
      <c r="ROU1324" s="264"/>
      <c r="ROV1324" s="264"/>
      <c r="ROW1324" s="264"/>
      <c r="ROX1324" s="264"/>
      <c r="ROY1324" s="264"/>
      <c r="ROZ1324" s="264"/>
      <c r="RPA1324" s="264"/>
      <c r="RPB1324" s="264"/>
      <c r="RPC1324" s="264"/>
      <c r="RPD1324" s="264"/>
      <c r="RPE1324" s="264"/>
      <c r="RPF1324" s="264"/>
      <c r="RPG1324" s="264"/>
      <c r="RPH1324" s="264"/>
      <c r="RPI1324" s="264"/>
      <c r="RPJ1324" s="264"/>
      <c r="RPK1324" s="264"/>
      <c r="RPL1324" s="264"/>
      <c r="RPM1324" s="264"/>
      <c r="RPN1324" s="264"/>
      <c r="RPO1324" s="264"/>
      <c r="RPP1324" s="264"/>
      <c r="RPQ1324" s="264"/>
      <c r="RPR1324" s="264"/>
      <c r="RPS1324" s="264"/>
      <c r="RPT1324" s="264"/>
      <c r="RPU1324" s="264"/>
      <c r="RPV1324" s="264"/>
      <c r="RPW1324" s="264"/>
      <c r="RPX1324" s="264"/>
      <c r="RPY1324" s="264"/>
      <c r="RPZ1324" s="264"/>
      <c r="RQA1324" s="264"/>
      <c r="RQB1324" s="264"/>
      <c r="RQC1324" s="264"/>
      <c r="RQD1324" s="264"/>
      <c r="RQE1324" s="264"/>
      <c r="RQF1324" s="264"/>
      <c r="RQG1324" s="264"/>
      <c r="RQH1324" s="264"/>
      <c r="RQI1324" s="264"/>
      <c r="RQJ1324" s="264"/>
      <c r="RQK1324" s="264"/>
      <c r="RQL1324" s="264"/>
      <c r="RQM1324" s="264"/>
      <c r="RQN1324" s="264"/>
      <c r="RQO1324" s="264"/>
      <c r="RQP1324" s="264"/>
      <c r="RQQ1324" s="264"/>
      <c r="RQR1324" s="264"/>
      <c r="RQS1324" s="264"/>
      <c r="RQT1324" s="264"/>
      <c r="RQU1324" s="264"/>
      <c r="RQV1324" s="264"/>
      <c r="RQW1324" s="264"/>
      <c r="RQX1324" s="264"/>
      <c r="RQY1324" s="264"/>
      <c r="RQZ1324" s="264"/>
      <c r="RRA1324" s="264"/>
      <c r="RRB1324" s="264"/>
      <c r="RRC1324" s="264"/>
      <c r="RRD1324" s="264"/>
      <c r="RRE1324" s="264"/>
      <c r="RRF1324" s="264"/>
      <c r="RRG1324" s="264"/>
      <c r="RRH1324" s="264"/>
      <c r="RRI1324" s="264"/>
      <c r="RRJ1324" s="264"/>
      <c r="RRK1324" s="264"/>
      <c r="RRL1324" s="264"/>
      <c r="RRM1324" s="264"/>
      <c r="RRN1324" s="264"/>
      <c r="RRO1324" s="264"/>
      <c r="RRP1324" s="264"/>
      <c r="RRQ1324" s="264"/>
      <c r="RRR1324" s="264"/>
      <c r="RRS1324" s="264"/>
      <c r="RRT1324" s="264"/>
      <c r="RRU1324" s="264"/>
      <c r="RRV1324" s="264"/>
      <c r="RRW1324" s="264"/>
      <c r="RRX1324" s="264"/>
      <c r="RRY1324" s="264"/>
      <c r="RRZ1324" s="264"/>
      <c r="RSA1324" s="264"/>
      <c r="RSB1324" s="264"/>
      <c r="RSC1324" s="264"/>
      <c r="RSD1324" s="264"/>
      <c r="RSE1324" s="264"/>
      <c r="RSF1324" s="264"/>
      <c r="RSG1324" s="264"/>
      <c r="RSH1324" s="264"/>
      <c r="RSI1324" s="264"/>
      <c r="RSJ1324" s="264"/>
      <c r="RSK1324" s="264"/>
      <c r="RSL1324" s="264"/>
      <c r="RSM1324" s="264"/>
      <c r="RSN1324" s="264"/>
      <c r="RSO1324" s="264"/>
      <c r="RSP1324" s="264"/>
      <c r="RSQ1324" s="264"/>
      <c r="RSR1324" s="264"/>
      <c r="RSS1324" s="264"/>
      <c r="RST1324" s="264"/>
      <c r="RSU1324" s="264"/>
      <c r="RSV1324" s="264"/>
      <c r="RSW1324" s="264"/>
      <c r="RSX1324" s="264"/>
      <c r="RSY1324" s="264"/>
      <c r="RSZ1324" s="264"/>
      <c r="RTA1324" s="264"/>
      <c r="RTB1324" s="264"/>
      <c r="RTC1324" s="264"/>
      <c r="RTD1324" s="264"/>
      <c r="RTE1324" s="264"/>
      <c r="RTF1324" s="264"/>
      <c r="RTG1324" s="264"/>
      <c r="RTH1324" s="264"/>
      <c r="RTI1324" s="264"/>
      <c r="RTJ1324" s="264"/>
      <c r="RTK1324" s="264"/>
      <c r="RTL1324" s="264"/>
      <c r="RTM1324" s="264"/>
      <c r="RTN1324" s="264"/>
      <c r="RTO1324" s="264"/>
      <c r="RTP1324" s="264"/>
      <c r="RTQ1324" s="264"/>
      <c r="RTR1324" s="264"/>
      <c r="RTS1324" s="264"/>
      <c r="RTT1324" s="264"/>
      <c r="RTU1324" s="264"/>
      <c r="RTV1324" s="264"/>
      <c r="RTW1324" s="264"/>
      <c r="RTX1324" s="264"/>
      <c r="RTY1324" s="264"/>
      <c r="RTZ1324" s="264"/>
      <c r="RUA1324" s="264"/>
      <c r="RUB1324" s="264"/>
      <c r="RUC1324" s="264"/>
      <c r="RUD1324" s="264"/>
      <c r="RUE1324" s="264"/>
      <c r="RUF1324" s="264"/>
      <c r="RUG1324" s="264"/>
      <c r="RUH1324" s="264"/>
      <c r="RUI1324" s="264"/>
      <c r="RUJ1324" s="264"/>
      <c r="RUK1324" s="264"/>
      <c r="RUL1324" s="264"/>
      <c r="RUM1324" s="264"/>
      <c r="RUN1324" s="264"/>
      <c r="RUO1324" s="264"/>
      <c r="RUP1324" s="264"/>
      <c r="RUQ1324" s="264"/>
      <c r="RUR1324" s="264"/>
      <c r="RUS1324" s="264"/>
      <c r="RUT1324" s="264"/>
      <c r="RUU1324" s="264"/>
      <c r="RUV1324" s="264"/>
      <c r="RUW1324" s="264"/>
      <c r="RUX1324" s="264"/>
      <c r="RUY1324" s="264"/>
      <c r="RUZ1324" s="264"/>
      <c r="RVA1324" s="264"/>
      <c r="RVB1324" s="264"/>
      <c r="RVC1324" s="264"/>
      <c r="RVD1324" s="264"/>
      <c r="RVE1324" s="264"/>
      <c r="RVF1324" s="264"/>
      <c r="RVG1324" s="264"/>
      <c r="RVH1324" s="264"/>
      <c r="RVI1324" s="264"/>
      <c r="RVJ1324" s="264"/>
      <c r="RVK1324" s="264"/>
      <c r="RVL1324" s="264"/>
      <c r="RVM1324" s="264"/>
      <c r="RVN1324" s="264"/>
      <c r="RVO1324" s="264"/>
      <c r="RVP1324" s="264"/>
      <c r="RVQ1324" s="264"/>
      <c r="RVR1324" s="264"/>
      <c r="RVS1324" s="264"/>
      <c r="RVT1324" s="264"/>
      <c r="RVU1324" s="264"/>
      <c r="RVV1324" s="264"/>
      <c r="RVW1324" s="264"/>
      <c r="RVX1324" s="264"/>
      <c r="RVY1324" s="264"/>
      <c r="RVZ1324" s="264"/>
      <c r="RWA1324" s="264"/>
      <c r="RWB1324" s="264"/>
      <c r="RWC1324" s="264"/>
      <c r="RWD1324" s="264"/>
      <c r="RWE1324" s="264"/>
      <c r="RWF1324" s="264"/>
      <c r="RWG1324" s="264"/>
      <c r="RWH1324" s="264"/>
      <c r="RWI1324" s="264"/>
      <c r="RWJ1324" s="264"/>
      <c r="RWK1324" s="264"/>
      <c r="RWL1324" s="264"/>
      <c r="RWM1324" s="264"/>
      <c r="RWN1324" s="264"/>
      <c r="RWO1324" s="264"/>
      <c r="RWP1324" s="264"/>
      <c r="RWQ1324" s="264"/>
      <c r="RWR1324" s="264"/>
      <c r="RWS1324" s="264"/>
      <c r="RWT1324" s="264"/>
      <c r="RWU1324" s="264"/>
      <c r="RWV1324" s="264"/>
      <c r="RWW1324" s="264"/>
      <c r="RWX1324" s="264"/>
      <c r="RWY1324" s="264"/>
      <c r="RWZ1324" s="264"/>
      <c r="RXA1324" s="264"/>
      <c r="RXB1324" s="264"/>
      <c r="RXC1324" s="264"/>
      <c r="RXD1324" s="264"/>
      <c r="RXE1324" s="264"/>
      <c r="RXF1324" s="264"/>
      <c r="RXG1324" s="264"/>
      <c r="RXH1324" s="264"/>
      <c r="RXI1324" s="264"/>
      <c r="RXJ1324" s="264"/>
      <c r="RXK1324" s="264"/>
      <c r="RXL1324" s="264"/>
      <c r="RXM1324" s="264"/>
      <c r="RXN1324" s="264"/>
      <c r="RXO1324" s="264"/>
      <c r="RXP1324" s="264"/>
      <c r="RXQ1324" s="264"/>
      <c r="RXR1324" s="264"/>
      <c r="RXS1324" s="264"/>
      <c r="RXT1324" s="264"/>
      <c r="RXU1324" s="264"/>
      <c r="RXV1324" s="264"/>
      <c r="RXW1324" s="264"/>
      <c r="RXX1324" s="264"/>
      <c r="RXY1324" s="264"/>
      <c r="RXZ1324" s="264"/>
      <c r="RYA1324" s="264"/>
      <c r="RYB1324" s="264"/>
      <c r="RYC1324" s="264"/>
      <c r="RYD1324" s="264"/>
      <c r="RYE1324" s="264"/>
      <c r="RYF1324" s="264"/>
      <c r="RYG1324" s="264"/>
      <c r="RYH1324" s="264"/>
      <c r="RYI1324" s="264"/>
      <c r="RYJ1324" s="264"/>
      <c r="RYK1324" s="264"/>
      <c r="RYL1324" s="264"/>
      <c r="RYM1324" s="264"/>
      <c r="RYN1324" s="264"/>
      <c r="RYO1324" s="264"/>
      <c r="RYP1324" s="264"/>
      <c r="RYQ1324" s="264"/>
      <c r="RYR1324" s="264"/>
      <c r="RYS1324" s="264"/>
      <c r="RYT1324" s="264"/>
      <c r="RYU1324" s="264"/>
      <c r="RYV1324" s="264"/>
      <c r="RYW1324" s="264"/>
      <c r="RYX1324" s="264"/>
      <c r="RYY1324" s="264"/>
      <c r="RYZ1324" s="264"/>
      <c r="RZA1324" s="264"/>
      <c r="RZB1324" s="264"/>
      <c r="RZC1324" s="264"/>
      <c r="RZD1324" s="264"/>
      <c r="RZE1324" s="264"/>
      <c r="RZF1324" s="264"/>
      <c r="RZG1324" s="264"/>
      <c r="RZH1324" s="264"/>
      <c r="RZI1324" s="264"/>
      <c r="RZJ1324" s="264"/>
      <c r="RZK1324" s="264"/>
      <c r="RZL1324" s="264"/>
      <c r="RZM1324" s="264"/>
      <c r="RZN1324" s="264"/>
      <c r="RZO1324" s="264"/>
      <c r="RZP1324" s="264"/>
      <c r="RZQ1324" s="264"/>
      <c r="RZR1324" s="264"/>
      <c r="RZS1324" s="264"/>
      <c r="RZT1324" s="264"/>
      <c r="RZU1324" s="264"/>
      <c r="RZV1324" s="264"/>
      <c r="RZW1324" s="264"/>
      <c r="RZX1324" s="264"/>
      <c r="RZY1324" s="264"/>
      <c r="RZZ1324" s="264"/>
      <c r="SAA1324" s="264"/>
      <c r="SAB1324" s="264"/>
      <c r="SAC1324" s="264"/>
      <c r="SAD1324" s="264"/>
      <c r="SAE1324" s="264"/>
      <c r="SAF1324" s="264"/>
      <c r="SAG1324" s="264"/>
      <c r="SAH1324" s="264"/>
      <c r="SAI1324" s="264"/>
      <c r="SAJ1324" s="264"/>
      <c r="SAK1324" s="264"/>
      <c r="SAL1324" s="264"/>
      <c r="SAM1324" s="264"/>
      <c r="SAN1324" s="264"/>
      <c r="SAO1324" s="264"/>
      <c r="SAP1324" s="264"/>
      <c r="SAQ1324" s="264"/>
      <c r="SAR1324" s="264"/>
      <c r="SAS1324" s="264"/>
      <c r="SAT1324" s="264"/>
      <c r="SAU1324" s="264"/>
      <c r="SAV1324" s="264"/>
      <c r="SAW1324" s="264"/>
      <c r="SAX1324" s="264"/>
      <c r="SAY1324" s="264"/>
      <c r="SAZ1324" s="264"/>
      <c r="SBA1324" s="264"/>
      <c r="SBB1324" s="264"/>
      <c r="SBC1324" s="264"/>
      <c r="SBD1324" s="264"/>
      <c r="SBE1324" s="264"/>
      <c r="SBF1324" s="264"/>
      <c r="SBG1324" s="264"/>
      <c r="SBH1324" s="264"/>
      <c r="SBI1324" s="264"/>
      <c r="SBJ1324" s="264"/>
      <c r="SBK1324" s="264"/>
      <c r="SBL1324" s="264"/>
      <c r="SBM1324" s="264"/>
      <c r="SBN1324" s="264"/>
      <c r="SBO1324" s="264"/>
      <c r="SBP1324" s="264"/>
      <c r="SBQ1324" s="264"/>
      <c r="SBR1324" s="264"/>
      <c r="SBS1324" s="264"/>
      <c r="SBT1324" s="264"/>
      <c r="SBU1324" s="264"/>
      <c r="SBV1324" s="264"/>
      <c r="SBW1324" s="264"/>
      <c r="SBX1324" s="264"/>
      <c r="SBY1324" s="264"/>
      <c r="SBZ1324" s="264"/>
      <c r="SCA1324" s="264"/>
      <c r="SCB1324" s="264"/>
      <c r="SCC1324" s="264"/>
      <c r="SCD1324" s="264"/>
      <c r="SCE1324" s="264"/>
      <c r="SCF1324" s="264"/>
      <c r="SCG1324" s="264"/>
      <c r="SCH1324" s="264"/>
      <c r="SCI1324" s="264"/>
      <c r="SCJ1324" s="264"/>
      <c r="SCK1324" s="264"/>
      <c r="SCL1324" s="264"/>
      <c r="SCM1324" s="264"/>
      <c r="SCN1324" s="264"/>
      <c r="SCO1324" s="264"/>
      <c r="SCP1324" s="264"/>
      <c r="SCQ1324" s="264"/>
      <c r="SCR1324" s="264"/>
      <c r="SCS1324" s="264"/>
      <c r="SCT1324" s="264"/>
      <c r="SCU1324" s="264"/>
      <c r="SCV1324" s="264"/>
      <c r="SCW1324" s="264"/>
      <c r="SCX1324" s="264"/>
      <c r="SCY1324" s="264"/>
      <c r="SCZ1324" s="264"/>
      <c r="SDA1324" s="264"/>
      <c r="SDB1324" s="264"/>
      <c r="SDC1324" s="264"/>
      <c r="SDD1324" s="264"/>
      <c r="SDE1324" s="264"/>
      <c r="SDF1324" s="264"/>
      <c r="SDG1324" s="264"/>
      <c r="SDH1324" s="264"/>
      <c r="SDI1324" s="264"/>
      <c r="SDJ1324" s="264"/>
      <c r="SDK1324" s="264"/>
      <c r="SDL1324" s="264"/>
      <c r="SDM1324" s="264"/>
      <c r="SDN1324" s="264"/>
      <c r="SDO1324" s="264"/>
      <c r="SDP1324" s="264"/>
      <c r="SDQ1324" s="264"/>
      <c r="SDR1324" s="264"/>
      <c r="SDS1324" s="264"/>
      <c r="SDT1324" s="264"/>
      <c r="SDU1324" s="264"/>
      <c r="SDV1324" s="264"/>
      <c r="SDW1324" s="264"/>
      <c r="SDX1324" s="264"/>
      <c r="SDY1324" s="264"/>
      <c r="SDZ1324" s="264"/>
      <c r="SEA1324" s="264"/>
      <c r="SEB1324" s="264"/>
      <c r="SEC1324" s="264"/>
      <c r="SED1324" s="264"/>
      <c r="SEE1324" s="264"/>
      <c r="SEF1324" s="264"/>
      <c r="SEG1324" s="264"/>
      <c r="SEH1324" s="264"/>
      <c r="SEI1324" s="264"/>
      <c r="SEJ1324" s="264"/>
      <c r="SEK1324" s="264"/>
      <c r="SEL1324" s="264"/>
      <c r="SEM1324" s="264"/>
      <c r="SEN1324" s="264"/>
      <c r="SEO1324" s="264"/>
      <c r="SEP1324" s="264"/>
      <c r="SEQ1324" s="264"/>
      <c r="SER1324" s="264"/>
      <c r="SES1324" s="264"/>
      <c r="SET1324" s="264"/>
      <c r="SEU1324" s="264"/>
      <c r="SEV1324" s="264"/>
      <c r="SEW1324" s="264"/>
      <c r="SEX1324" s="264"/>
      <c r="SEY1324" s="264"/>
      <c r="SEZ1324" s="264"/>
      <c r="SFA1324" s="264"/>
      <c r="SFB1324" s="264"/>
      <c r="SFC1324" s="264"/>
      <c r="SFD1324" s="264"/>
      <c r="SFE1324" s="264"/>
      <c r="SFF1324" s="264"/>
      <c r="SFG1324" s="264"/>
      <c r="SFH1324" s="264"/>
      <c r="SFI1324" s="264"/>
      <c r="SFJ1324" s="264"/>
      <c r="SFK1324" s="264"/>
      <c r="SFL1324" s="264"/>
      <c r="SFM1324" s="264"/>
      <c r="SFN1324" s="264"/>
      <c r="SFO1324" s="264"/>
      <c r="SFP1324" s="264"/>
      <c r="SFQ1324" s="264"/>
      <c r="SFR1324" s="264"/>
      <c r="SFS1324" s="264"/>
      <c r="SFT1324" s="264"/>
      <c r="SFU1324" s="264"/>
      <c r="SFV1324" s="264"/>
      <c r="SFW1324" s="264"/>
      <c r="SFX1324" s="264"/>
      <c r="SFY1324" s="264"/>
      <c r="SFZ1324" s="264"/>
      <c r="SGA1324" s="264"/>
      <c r="SGB1324" s="264"/>
      <c r="SGC1324" s="264"/>
      <c r="SGD1324" s="264"/>
      <c r="SGE1324" s="264"/>
      <c r="SGF1324" s="264"/>
      <c r="SGG1324" s="264"/>
      <c r="SGH1324" s="264"/>
      <c r="SGI1324" s="264"/>
      <c r="SGJ1324" s="264"/>
      <c r="SGK1324" s="264"/>
      <c r="SGL1324" s="264"/>
      <c r="SGM1324" s="264"/>
      <c r="SGN1324" s="264"/>
      <c r="SGO1324" s="264"/>
      <c r="SGP1324" s="264"/>
      <c r="SGQ1324" s="264"/>
      <c r="SGR1324" s="264"/>
      <c r="SGS1324" s="264"/>
      <c r="SGT1324" s="264"/>
      <c r="SGU1324" s="264"/>
      <c r="SGV1324" s="264"/>
      <c r="SGW1324" s="264"/>
      <c r="SGX1324" s="264"/>
      <c r="SGY1324" s="264"/>
      <c r="SGZ1324" s="264"/>
      <c r="SHA1324" s="264"/>
      <c r="SHB1324" s="264"/>
      <c r="SHC1324" s="264"/>
      <c r="SHD1324" s="264"/>
      <c r="SHE1324" s="264"/>
      <c r="SHF1324" s="264"/>
      <c r="SHG1324" s="264"/>
      <c r="SHH1324" s="264"/>
      <c r="SHI1324" s="264"/>
      <c r="SHJ1324" s="264"/>
      <c r="SHK1324" s="264"/>
      <c r="SHL1324" s="264"/>
      <c r="SHM1324" s="264"/>
      <c r="SHN1324" s="264"/>
      <c r="SHO1324" s="264"/>
      <c r="SHP1324" s="264"/>
      <c r="SHQ1324" s="264"/>
      <c r="SHR1324" s="264"/>
      <c r="SHS1324" s="264"/>
      <c r="SHT1324" s="264"/>
      <c r="SHU1324" s="264"/>
      <c r="SHV1324" s="264"/>
      <c r="SHW1324" s="264"/>
      <c r="SHX1324" s="264"/>
      <c r="SHY1324" s="264"/>
      <c r="SHZ1324" s="264"/>
      <c r="SIA1324" s="264"/>
      <c r="SIB1324" s="264"/>
      <c r="SIC1324" s="264"/>
      <c r="SID1324" s="264"/>
      <c r="SIE1324" s="264"/>
      <c r="SIF1324" s="264"/>
      <c r="SIG1324" s="264"/>
      <c r="SIH1324" s="264"/>
      <c r="SII1324" s="264"/>
      <c r="SIJ1324" s="264"/>
      <c r="SIK1324" s="264"/>
      <c r="SIL1324" s="264"/>
      <c r="SIM1324" s="264"/>
      <c r="SIN1324" s="264"/>
      <c r="SIO1324" s="264"/>
      <c r="SIP1324" s="264"/>
      <c r="SIQ1324" s="264"/>
      <c r="SIR1324" s="264"/>
      <c r="SIS1324" s="264"/>
      <c r="SIT1324" s="264"/>
      <c r="SIU1324" s="264"/>
      <c r="SIV1324" s="264"/>
      <c r="SIW1324" s="264"/>
      <c r="SIX1324" s="264"/>
      <c r="SIY1324" s="264"/>
      <c r="SIZ1324" s="264"/>
      <c r="SJA1324" s="264"/>
      <c r="SJB1324" s="264"/>
      <c r="SJC1324" s="264"/>
      <c r="SJD1324" s="264"/>
      <c r="SJE1324" s="264"/>
      <c r="SJF1324" s="264"/>
      <c r="SJG1324" s="264"/>
      <c r="SJH1324" s="264"/>
      <c r="SJI1324" s="264"/>
      <c r="SJJ1324" s="264"/>
      <c r="SJK1324" s="264"/>
      <c r="SJL1324" s="264"/>
      <c r="SJM1324" s="264"/>
      <c r="SJN1324" s="264"/>
      <c r="SJO1324" s="264"/>
      <c r="SJP1324" s="264"/>
      <c r="SJQ1324" s="264"/>
      <c r="SJR1324" s="264"/>
      <c r="SJS1324" s="264"/>
      <c r="SJT1324" s="264"/>
      <c r="SJU1324" s="264"/>
      <c r="SJV1324" s="264"/>
      <c r="SJW1324" s="264"/>
      <c r="SJX1324" s="264"/>
      <c r="SJY1324" s="264"/>
      <c r="SJZ1324" s="264"/>
      <c r="SKA1324" s="264"/>
      <c r="SKB1324" s="264"/>
      <c r="SKC1324" s="264"/>
      <c r="SKD1324" s="264"/>
      <c r="SKE1324" s="264"/>
      <c r="SKF1324" s="264"/>
      <c r="SKG1324" s="264"/>
      <c r="SKH1324" s="264"/>
      <c r="SKI1324" s="264"/>
      <c r="SKJ1324" s="264"/>
      <c r="SKK1324" s="264"/>
      <c r="SKL1324" s="264"/>
      <c r="SKM1324" s="264"/>
      <c r="SKN1324" s="264"/>
      <c r="SKO1324" s="264"/>
      <c r="SKP1324" s="264"/>
      <c r="SKQ1324" s="264"/>
      <c r="SKR1324" s="264"/>
      <c r="SKS1324" s="264"/>
      <c r="SKT1324" s="264"/>
      <c r="SKU1324" s="264"/>
      <c r="SKV1324" s="264"/>
      <c r="SKW1324" s="264"/>
      <c r="SKX1324" s="264"/>
      <c r="SKY1324" s="264"/>
      <c r="SKZ1324" s="264"/>
      <c r="SLA1324" s="264"/>
      <c r="SLB1324" s="264"/>
      <c r="SLC1324" s="264"/>
      <c r="SLD1324" s="264"/>
      <c r="SLE1324" s="264"/>
      <c r="SLF1324" s="264"/>
      <c r="SLG1324" s="264"/>
      <c r="SLH1324" s="264"/>
      <c r="SLI1324" s="264"/>
      <c r="SLJ1324" s="264"/>
      <c r="SLK1324" s="264"/>
      <c r="SLL1324" s="264"/>
      <c r="SLM1324" s="264"/>
      <c r="SLN1324" s="264"/>
      <c r="SLO1324" s="264"/>
      <c r="SLP1324" s="264"/>
      <c r="SLQ1324" s="264"/>
      <c r="SLR1324" s="264"/>
      <c r="SLS1324" s="264"/>
      <c r="SLT1324" s="264"/>
      <c r="SLU1324" s="264"/>
      <c r="SLV1324" s="264"/>
      <c r="SLW1324" s="264"/>
      <c r="SLX1324" s="264"/>
      <c r="SLY1324" s="264"/>
      <c r="SLZ1324" s="264"/>
      <c r="SMA1324" s="264"/>
      <c r="SMB1324" s="264"/>
      <c r="SMC1324" s="264"/>
      <c r="SMD1324" s="264"/>
      <c r="SME1324" s="264"/>
      <c r="SMF1324" s="264"/>
      <c r="SMG1324" s="264"/>
      <c r="SMH1324" s="264"/>
      <c r="SMI1324" s="264"/>
      <c r="SMJ1324" s="264"/>
      <c r="SMK1324" s="264"/>
      <c r="SML1324" s="264"/>
      <c r="SMM1324" s="264"/>
      <c r="SMN1324" s="264"/>
      <c r="SMO1324" s="264"/>
      <c r="SMP1324" s="264"/>
      <c r="SMQ1324" s="264"/>
      <c r="SMR1324" s="264"/>
      <c r="SMS1324" s="264"/>
      <c r="SMT1324" s="264"/>
      <c r="SMU1324" s="264"/>
      <c r="SMV1324" s="264"/>
      <c r="SMW1324" s="264"/>
      <c r="SMX1324" s="264"/>
      <c r="SMY1324" s="264"/>
      <c r="SMZ1324" s="264"/>
      <c r="SNA1324" s="264"/>
      <c r="SNB1324" s="264"/>
      <c r="SNC1324" s="264"/>
      <c r="SND1324" s="264"/>
      <c r="SNE1324" s="264"/>
      <c r="SNF1324" s="264"/>
      <c r="SNG1324" s="264"/>
      <c r="SNH1324" s="264"/>
      <c r="SNI1324" s="264"/>
      <c r="SNJ1324" s="264"/>
      <c r="SNK1324" s="264"/>
      <c r="SNL1324" s="264"/>
      <c r="SNM1324" s="264"/>
      <c r="SNN1324" s="264"/>
      <c r="SNO1324" s="264"/>
      <c r="SNP1324" s="264"/>
      <c r="SNQ1324" s="264"/>
      <c r="SNR1324" s="264"/>
      <c r="SNS1324" s="264"/>
      <c r="SNT1324" s="264"/>
      <c r="SNU1324" s="264"/>
      <c r="SNV1324" s="264"/>
      <c r="SNW1324" s="264"/>
      <c r="SNX1324" s="264"/>
      <c r="SNY1324" s="264"/>
      <c r="SNZ1324" s="264"/>
      <c r="SOA1324" s="264"/>
      <c r="SOB1324" s="264"/>
      <c r="SOC1324" s="264"/>
      <c r="SOD1324" s="264"/>
      <c r="SOE1324" s="264"/>
      <c r="SOF1324" s="264"/>
      <c r="SOG1324" s="264"/>
      <c r="SOH1324" s="264"/>
      <c r="SOI1324" s="264"/>
      <c r="SOJ1324" s="264"/>
      <c r="SOK1324" s="264"/>
      <c r="SOL1324" s="264"/>
      <c r="SOM1324" s="264"/>
      <c r="SON1324" s="264"/>
      <c r="SOO1324" s="264"/>
      <c r="SOP1324" s="264"/>
      <c r="SOQ1324" s="264"/>
      <c r="SOR1324" s="264"/>
      <c r="SOS1324" s="264"/>
      <c r="SOT1324" s="264"/>
      <c r="SOU1324" s="264"/>
      <c r="SOV1324" s="264"/>
      <c r="SOW1324" s="264"/>
      <c r="SOX1324" s="264"/>
      <c r="SOY1324" s="264"/>
      <c r="SOZ1324" s="264"/>
      <c r="SPA1324" s="264"/>
      <c r="SPB1324" s="264"/>
      <c r="SPC1324" s="264"/>
      <c r="SPD1324" s="264"/>
      <c r="SPE1324" s="264"/>
      <c r="SPF1324" s="264"/>
      <c r="SPG1324" s="264"/>
      <c r="SPH1324" s="264"/>
      <c r="SPI1324" s="264"/>
      <c r="SPJ1324" s="264"/>
      <c r="SPK1324" s="264"/>
      <c r="SPL1324" s="264"/>
      <c r="SPM1324" s="264"/>
      <c r="SPN1324" s="264"/>
      <c r="SPO1324" s="264"/>
      <c r="SPP1324" s="264"/>
      <c r="SPQ1324" s="264"/>
      <c r="SPR1324" s="264"/>
      <c r="SPS1324" s="264"/>
      <c r="SPT1324" s="264"/>
      <c r="SPU1324" s="264"/>
      <c r="SPV1324" s="264"/>
      <c r="SPW1324" s="264"/>
      <c r="SPX1324" s="264"/>
      <c r="SPY1324" s="264"/>
      <c r="SPZ1324" s="264"/>
      <c r="SQA1324" s="264"/>
      <c r="SQB1324" s="264"/>
      <c r="SQC1324" s="264"/>
      <c r="SQD1324" s="264"/>
      <c r="SQE1324" s="264"/>
      <c r="SQF1324" s="264"/>
      <c r="SQG1324" s="264"/>
      <c r="SQH1324" s="264"/>
      <c r="SQI1324" s="264"/>
      <c r="SQJ1324" s="264"/>
      <c r="SQK1324" s="264"/>
      <c r="SQL1324" s="264"/>
      <c r="SQM1324" s="264"/>
      <c r="SQN1324" s="264"/>
      <c r="SQO1324" s="264"/>
      <c r="SQP1324" s="264"/>
      <c r="SQQ1324" s="264"/>
      <c r="SQR1324" s="264"/>
      <c r="SQS1324" s="264"/>
      <c r="SQT1324" s="264"/>
      <c r="SQU1324" s="264"/>
      <c r="SQV1324" s="264"/>
      <c r="SQW1324" s="264"/>
      <c r="SQX1324" s="264"/>
      <c r="SQY1324" s="264"/>
      <c r="SQZ1324" s="264"/>
      <c r="SRA1324" s="264"/>
      <c r="SRB1324" s="264"/>
      <c r="SRC1324" s="264"/>
      <c r="SRD1324" s="264"/>
      <c r="SRE1324" s="264"/>
      <c r="SRF1324" s="264"/>
      <c r="SRG1324" s="264"/>
      <c r="SRH1324" s="264"/>
      <c r="SRI1324" s="264"/>
      <c r="SRJ1324" s="264"/>
      <c r="SRK1324" s="264"/>
      <c r="SRL1324" s="264"/>
      <c r="SRM1324" s="264"/>
      <c r="SRN1324" s="264"/>
      <c r="SRO1324" s="264"/>
      <c r="SRP1324" s="264"/>
      <c r="SRQ1324" s="264"/>
      <c r="SRR1324" s="264"/>
      <c r="SRS1324" s="264"/>
      <c r="SRT1324" s="264"/>
      <c r="SRU1324" s="264"/>
      <c r="SRV1324" s="264"/>
      <c r="SRW1324" s="264"/>
      <c r="SRX1324" s="264"/>
      <c r="SRY1324" s="264"/>
      <c r="SRZ1324" s="264"/>
      <c r="SSA1324" s="264"/>
      <c r="SSB1324" s="264"/>
      <c r="SSC1324" s="264"/>
      <c r="SSD1324" s="264"/>
      <c r="SSE1324" s="264"/>
      <c r="SSF1324" s="264"/>
      <c r="SSG1324" s="264"/>
      <c r="SSH1324" s="264"/>
      <c r="SSI1324" s="264"/>
      <c r="SSJ1324" s="264"/>
      <c r="SSK1324" s="264"/>
      <c r="SSL1324" s="264"/>
      <c r="SSM1324" s="264"/>
      <c r="SSN1324" s="264"/>
      <c r="SSO1324" s="264"/>
      <c r="SSP1324" s="264"/>
      <c r="SSQ1324" s="264"/>
      <c r="SSR1324" s="264"/>
      <c r="SSS1324" s="264"/>
      <c r="SST1324" s="264"/>
      <c r="SSU1324" s="264"/>
      <c r="SSV1324" s="264"/>
      <c r="SSW1324" s="264"/>
      <c r="SSX1324" s="264"/>
      <c r="SSY1324" s="264"/>
      <c r="SSZ1324" s="264"/>
      <c r="STA1324" s="264"/>
      <c r="STB1324" s="264"/>
      <c r="STC1324" s="264"/>
      <c r="STD1324" s="264"/>
      <c r="STE1324" s="264"/>
      <c r="STF1324" s="264"/>
      <c r="STG1324" s="264"/>
      <c r="STH1324" s="264"/>
      <c r="STI1324" s="264"/>
      <c r="STJ1324" s="264"/>
      <c r="STK1324" s="264"/>
      <c r="STL1324" s="264"/>
      <c r="STM1324" s="264"/>
      <c r="STN1324" s="264"/>
      <c r="STO1324" s="264"/>
      <c r="STP1324" s="264"/>
      <c r="STQ1324" s="264"/>
      <c r="STR1324" s="264"/>
      <c r="STS1324" s="264"/>
      <c r="STT1324" s="264"/>
      <c r="STU1324" s="264"/>
      <c r="STV1324" s="264"/>
      <c r="STW1324" s="264"/>
      <c r="STX1324" s="264"/>
      <c r="STY1324" s="264"/>
      <c r="STZ1324" s="264"/>
      <c r="SUA1324" s="264"/>
      <c r="SUB1324" s="264"/>
      <c r="SUC1324" s="264"/>
      <c r="SUD1324" s="264"/>
      <c r="SUE1324" s="264"/>
      <c r="SUF1324" s="264"/>
      <c r="SUG1324" s="264"/>
      <c r="SUH1324" s="264"/>
      <c r="SUI1324" s="264"/>
      <c r="SUJ1324" s="264"/>
      <c r="SUK1324" s="264"/>
      <c r="SUL1324" s="264"/>
      <c r="SUM1324" s="264"/>
      <c r="SUN1324" s="264"/>
      <c r="SUO1324" s="264"/>
      <c r="SUP1324" s="264"/>
      <c r="SUQ1324" s="264"/>
      <c r="SUR1324" s="264"/>
      <c r="SUS1324" s="264"/>
      <c r="SUT1324" s="264"/>
      <c r="SUU1324" s="264"/>
      <c r="SUV1324" s="264"/>
      <c r="SUW1324" s="264"/>
      <c r="SUX1324" s="264"/>
      <c r="SUY1324" s="264"/>
      <c r="SUZ1324" s="264"/>
      <c r="SVA1324" s="264"/>
      <c r="SVB1324" s="264"/>
      <c r="SVC1324" s="264"/>
      <c r="SVD1324" s="264"/>
      <c r="SVE1324" s="264"/>
      <c r="SVF1324" s="264"/>
      <c r="SVG1324" s="264"/>
      <c r="SVH1324" s="264"/>
      <c r="SVI1324" s="264"/>
      <c r="SVJ1324" s="264"/>
      <c r="SVK1324" s="264"/>
      <c r="SVL1324" s="264"/>
      <c r="SVM1324" s="264"/>
      <c r="SVN1324" s="264"/>
      <c r="SVO1324" s="264"/>
      <c r="SVP1324" s="264"/>
      <c r="SVQ1324" s="264"/>
      <c r="SVR1324" s="264"/>
      <c r="SVS1324" s="264"/>
      <c r="SVT1324" s="264"/>
      <c r="SVU1324" s="264"/>
      <c r="SVV1324" s="264"/>
      <c r="SVW1324" s="264"/>
      <c r="SVX1324" s="264"/>
      <c r="SVY1324" s="264"/>
      <c r="SVZ1324" s="264"/>
      <c r="SWA1324" s="264"/>
      <c r="SWB1324" s="264"/>
      <c r="SWC1324" s="264"/>
      <c r="SWD1324" s="264"/>
      <c r="SWE1324" s="264"/>
      <c r="SWF1324" s="264"/>
      <c r="SWG1324" s="264"/>
      <c r="SWH1324" s="264"/>
      <c r="SWI1324" s="264"/>
      <c r="SWJ1324" s="264"/>
      <c r="SWK1324" s="264"/>
      <c r="SWL1324" s="264"/>
      <c r="SWM1324" s="264"/>
      <c r="SWN1324" s="264"/>
      <c r="SWO1324" s="264"/>
      <c r="SWP1324" s="264"/>
      <c r="SWQ1324" s="264"/>
      <c r="SWR1324" s="264"/>
      <c r="SWS1324" s="264"/>
      <c r="SWT1324" s="264"/>
      <c r="SWU1324" s="264"/>
      <c r="SWV1324" s="264"/>
      <c r="SWW1324" s="264"/>
      <c r="SWX1324" s="264"/>
      <c r="SWY1324" s="264"/>
      <c r="SWZ1324" s="264"/>
      <c r="SXA1324" s="264"/>
      <c r="SXB1324" s="264"/>
      <c r="SXC1324" s="264"/>
      <c r="SXD1324" s="264"/>
      <c r="SXE1324" s="264"/>
      <c r="SXF1324" s="264"/>
      <c r="SXG1324" s="264"/>
      <c r="SXH1324" s="264"/>
      <c r="SXI1324" s="264"/>
      <c r="SXJ1324" s="264"/>
      <c r="SXK1324" s="264"/>
      <c r="SXL1324" s="264"/>
      <c r="SXM1324" s="264"/>
      <c r="SXN1324" s="264"/>
      <c r="SXO1324" s="264"/>
      <c r="SXP1324" s="264"/>
      <c r="SXQ1324" s="264"/>
      <c r="SXR1324" s="264"/>
      <c r="SXS1324" s="264"/>
      <c r="SXT1324" s="264"/>
      <c r="SXU1324" s="264"/>
      <c r="SXV1324" s="264"/>
      <c r="SXW1324" s="264"/>
      <c r="SXX1324" s="264"/>
      <c r="SXY1324" s="264"/>
      <c r="SXZ1324" s="264"/>
      <c r="SYA1324" s="264"/>
      <c r="SYB1324" s="264"/>
      <c r="SYC1324" s="264"/>
      <c r="SYD1324" s="264"/>
      <c r="SYE1324" s="264"/>
      <c r="SYF1324" s="264"/>
      <c r="SYG1324" s="264"/>
      <c r="SYH1324" s="264"/>
      <c r="SYI1324" s="264"/>
      <c r="SYJ1324" s="264"/>
      <c r="SYK1324" s="264"/>
      <c r="SYL1324" s="264"/>
      <c r="SYM1324" s="264"/>
      <c r="SYN1324" s="264"/>
      <c r="SYO1324" s="264"/>
      <c r="SYP1324" s="264"/>
      <c r="SYQ1324" s="264"/>
      <c r="SYR1324" s="264"/>
      <c r="SYS1324" s="264"/>
      <c r="SYT1324" s="264"/>
      <c r="SYU1324" s="264"/>
      <c r="SYV1324" s="264"/>
      <c r="SYW1324" s="264"/>
      <c r="SYX1324" s="264"/>
      <c r="SYY1324" s="264"/>
      <c r="SYZ1324" s="264"/>
      <c r="SZA1324" s="264"/>
      <c r="SZB1324" s="264"/>
      <c r="SZC1324" s="264"/>
      <c r="SZD1324" s="264"/>
      <c r="SZE1324" s="264"/>
      <c r="SZF1324" s="264"/>
      <c r="SZG1324" s="264"/>
      <c r="SZH1324" s="264"/>
      <c r="SZI1324" s="264"/>
      <c r="SZJ1324" s="264"/>
      <c r="SZK1324" s="264"/>
      <c r="SZL1324" s="264"/>
      <c r="SZM1324" s="264"/>
      <c r="SZN1324" s="264"/>
      <c r="SZO1324" s="264"/>
      <c r="SZP1324" s="264"/>
      <c r="SZQ1324" s="264"/>
      <c r="SZR1324" s="264"/>
      <c r="SZS1324" s="264"/>
      <c r="SZT1324" s="264"/>
      <c r="SZU1324" s="264"/>
      <c r="SZV1324" s="264"/>
      <c r="SZW1324" s="264"/>
      <c r="SZX1324" s="264"/>
      <c r="SZY1324" s="264"/>
      <c r="SZZ1324" s="264"/>
      <c r="TAA1324" s="264"/>
      <c r="TAB1324" s="264"/>
      <c r="TAC1324" s="264"/>
      <c r="TAD1324" s="264"/>
      <c r="TAE1324" s="264"/>
      <c r="TAF1324" s="264"/>
      <c r="TAG1324" s="264"/>
      <c r="TAH1324" s="264"/>
      <c r="TAI1324" s="264"/>
      <c r="TAJ1324" s="264"/>
      <c r="TAK1324" s="264"/>
      <c r="TAL1324" s="264"/>
      <c r="TAM1324" s="264"/>
      <c r="TAN1324" s="264"/>
      <c r="TAO1324" s="264"/>
      <c r="TAP1324" s="264"/>
      <c r="TAQ1324" s="264"/>
      <c r="TAR1324" s="264"/>
      <c r="TAS1324" s="264"/>
      <c r="TAT1324" s="264"/>
      <c r="TAU1324" s="264"/>
      <c r="TAV1324" s="264"/>
      <c r="TAW1324" s="264"/>
      <c r="TAX1324" s="264"/>
      <c r="TAY1324" s="264"/>
      <c r="TAZ1324" s="264"/>
      <c r="TBA1324" s="264"/>
      <c r="TBB1324" s="264"/>
      <c r="TBC1324" s="264"/>
      <c r="TBD1324" s="264"/>
      <c r="TBE1324" s="264"/>
      <c r="TBF1324" s="264"/>
      <c r="TBG1324" s="264"/>
      <c r="TBH1324" s="264"/>
      <c r="TBI1324" s="264"/>
      <c r="TBJ1324" s="264"/>
      <c r="TBK1324" s="264"/>
      <c r="TBL1324" s="264"/>
      <c r="TBM1324" s="264"/>
      <c r="TBN1324" s="264"/>
      <c r="TBO1324" s="264"/>
      <c r="TBP1324" s="264"/>
      <c r="TBQ1324" s="264"/>
      <c r="TBR1324" s="264"/>
      <c r="TBS1324" s="264"/>
      <c r="TBT1324" s="264"/>
      <c r="TBU1324" s="264"/>
      <c r="TBV1324" s="264"/>
      <c r="TBW1324" s="264"/>
      <c r="TBX1324" s="264"/>
      <c r="TBY1324" s="264"/>
      <c r="TBZ1324" s="264"/>
      <c r="TCA1324" s="264"/>
      <c r="TCB1324" s="264"/>
      <c r="TCC1324" s="264"/>
      <c r="TCD1324" s="264"/>
      <c r="TCE1324" s="264"/>
      <c r="TCF1324" s="264"/>
      <c r="TCG1324" s="264"/>
      <c r="TCH1324" s="264"/>
      <c r="TCI1324" s="264"/>
      <c r="TCJ1324" s="264"/>
      <c r="TCK1324" s="264"/>
      <c r="TCL1324" s="264"/>
      <c r="TCM1324" s="264"/>
      <c r="TCN1324" s="264"/>
      <c r="TCO1324" s="264"/>
      <c r="TCP1324" s="264"/>
      <c r="TCQ1324" s="264"/>
      <c r="TCR1324" s="264"/>
      <c r="TCS1324" s="264"/>
      <c r="TCT1324" s="264"/>
      <c r="TCU1324" s="264"/>
      <c r="TCV1324" s="264"/>
      <c r="TCW1324" s="264"/>
      <c r="TCX1324" s="264"/>
      <c r="TCY1324" s="264"/>
      <c r="TCZ1324" s="264"/>
      <c r="TDA1324" s="264"/>
      <c r="TDB1324" s="264"/>
      <c r="TDC1324" s="264"/>
      <c r="TDD1324" s="264"/>
      <c r="TDE1324" s="264"/>
      <c r="TDF1324" s="264"/>
      <c r="TDG1324" s="264"/>
      <c r="TDH1324" s="264"/>
      <c r="TDI1324" s="264"/>
      <c r="TDJ1324" s="264"/>
      <c r="TDK1324" s="264"/>
      <c r="TDL1324" s="264"/>
      <c r="TDM1324" s="264"/>
      <c r="TDN1324" s="264"/>
      <c r="TDO1324" s="264"/>
      <c r="TDP1324" s="264"/>
      <c r="TDQ1324" s="264"/>
      <c r="TDR1324" s="264"/>
      <c r="TDS1324" s="264"/>
      <c r="TDT1324" s="264"/>
      <c r="TDU1324" s="264"/>
      <c r="TDV1324" s="264"/>
      <c r="TDW1324" s="264"/>
      <c r="TDX1324" s="264"/>
      <c r="TDY1324" s="264"/>
      <c r="TDZ1324" s="264"/>
      <c r="TEA1324" s="264"/>
      <c r="TEB1324" s="264"/>
      <c r="TEC1324" s="264"/>
      <c r="TED1324" s="264"/>
      <c r="TEE1324" s="264"/>
      <c r="TEF1324" s="264"/>
      <c r="TEG1324" s="264"/>
      <c r="TEH1324" s="264"/>
      <c r="TEI1324" s="264"/>
      <c r="TEJ1324" s="264"/>
      <c r="TEK1324" s="264"/>
      <c r="TEL1324" s="264"/>
      <c r="TEM1324" s="264"/>
      <c r="TEN1324" s="264"/>
      <c r="TEO1324" s="264"/>
      <c r="TEP1324" s="264"/>
      <c r="TEQ1324" s="264"/>
      <c r="TER1324" s="264"/>
      <c r="TES1324" s="264"/>
      <c r="TET1324" s="264"/>
      <c r="TEU1324" s="264"/>
      <c r="TEV1324" s="264"/>
      <c r="TEW1324" s="264"/>
      <c r="TEX1324" s="264"/>
      <c r="TEY1324" s="264"/>
      <c r="TEZ1324" s="264"/>
      <c r="TFA1324" s="264"/>
      <c r="TFB1324" s="264"/>
      <c r="TFC1324" s="264"/>
      <c r="TFD1324" s="264"/>
      <c r="TFE1324" s="264"/>
      <c r="TFF1324" s="264"/>
      <c r="TFG1324" s="264"/>
      <c r="TFH1324" s="264"/>
      <c r="TFI1324" s="264"/>
      <c r="TFJ1324" s="264"/>
      <c r="TFK1324" s="264"/>
      <c r="TFL1324" s="264"/>
      <c r="TFM1324" s="264"/>
      <c r="TFN1324" s="264"/>
      <c r="TFO1324" s="264"/>
      <c r="TFP1324" s="264"/>
      <c r="TFQ1324" s="264"/>
      <c r="TFR1324" s="264"/>
      <c r="TFS1324" s="264"/>
      <c r="TFT1324" s="264"/>
      <c r="TFU1324" s="264"/>
      <c r="TFV1324" s="264"/>
      <c r="TFW1324" s="264"/>
      <c r="TFX1324" s="264"/>
      <c r="TFY1324" s="264"/>
      <c r="TFZ1324" s="264"/>
      <c r="TGA1324" s="264"/>
      <c r="TGB1324" s="264"/>
      <c r="TGC1324" s="264"/>
      <c r="TGD1324" s="264"/>
      <c r="TGE1324" s="264"/>
      <c r="TGF1324" s="264"/>
      <c r="TGG1324" s="264"/>
      <c r="TGH1324" s="264"/>
      <c r="TGI1324" s="264"/>
      <c r="TGJ1324" s="264"/>
      <c r="TGK1324" s="264"/>
      <c r="TGL1324" s="264"/>
      <c r="TGM1324" s="264"/>
      <c r="TGN1324" s="264"/>
      <c r="TGO1324" s="264"/>
      <c r="TGP1324" s="264"/>
      <c r="TGQ1324" s="264"/>
      <c r="TGR1324" s="264"/>
      <c r="TGS1324" s="264"/>
      <c r="TGT1324" s="264"/>
      <c r="TGU1324" s="264"/>
      <c r="TGV1324" s="264"/>
      <c r="TGW1324" s="264"/>
      <c r="TGX1324" s="264"/>
      <c r="TGY1324" s="264"/>
      <c r="TGZ1324" s="264"/>
      <c r="THA1324" s="264"/>
      <c r="THB1324" s="264"/>
      <c r="THC1324" s="264"/>
      <c r="THD1324" s="264"/>
      <c r="THE1324" s="264"/>
      <c r="THF1324" s="264"/>
      <c r="THG1324" s="264"/>
      <c r="THH1324" s="264"/>
      <c r="THI1324" s="264"/>
      <c r="THJ1324" s="264"/>
      <c r="THK1324" s="264"/>
      <c r="THL1324" s="264"/>
      <c r="THM1324" s="264"/>
      <c r="THN1324" s="264"/>
      <c r="THO1324" s="264"/>
      <c r="THP1324" s="264"/>
      <c r="THQ1324" s="264"/>
      <c r="THR1324" s="264"/>
      <c r="THS1324" s="264"/>
      <c r="THT1324" s="264"/>
      <c r="THU1324" s="264"/>
      <c r="THV1324" s="264"/>
      <c r="THW1324" s="264"/>
      <c r="THX1324" s="264"/>
      <c r="THY1324" s="264"/>
      <c r="THZ1324" s="264"/>
      <c r="TIA1324" s="264"/>
      <c r="TIB1324" s="264"/>
      <c r="TIC1324" s="264"/>
      <c r="TID1324" s="264"/>
      <c r="TIE1324" s="264"/>
      <c r="TIF1324" s="264"/>
      <c r="TIG1324" s="264"/>
      <c r="TIH1324" s="264"/>
      <c r="TII1324" s="264"/>
      <c r="TIJ1324" s="264"/>
      <c r="TIK1324" s="264"/>
      <c r="TIL1324" s="264"/>
      <c r="TIM1324" s="264"/>
      <c r="TIN1324" s="264"/>
      <c r="TIO1324" s="264"/>
      <c r="TIP1324" s="264"/>
      <c r="TIQ1324" s="264"/>
      <c r="TIR1324" s="264"/>
      <c r="TIS1324" s="264"/>
      <c r="TIT1324" s="264"/>
      <c r="TIU1324" s="264"/>
      <c r="TIV1324" s="264"/>
      <c r="TIW1324" s="264"/>
      <c r="TIX1324" s="264"/>
      <c r="TIY1324" s="264"/>
      <c r="TIZ1324" s="264"/>
      <c r="TJA1324" s="264"/>
      <c r="TJB1324" s="264"/>
      <c r="TJC1324" s="264"/>
      <c r="TJD1324" s="264"/>
      <c r="TJE1324" s="264"/>
      <c r="TJF1324" s="264"/>
      <c r="TJG1324" s="264"/>
      <c r="TJH1324" s="264"/>
      <c r="TJI1324" s="264"/>
      <c r="TJJ1324" s="264"/>
      <c r="TJK1324" s="264"/>
      <c r="TJL1324" s="264"/>
      <c r="TJM1324" s="264"/>
      <c r="TJN1324" s="264"/>
      <c r="TJO1324" s="264"/>
      <c r="TJP1324" s="264"/>
      <c r="TJQ1324" s="264"/>
      <c r="TJR1324" s="264"/>
      <c r="TJS1324" s="264"/>
      <c r="TJT1324" s="264"/>
      <c r="TJU1324" s="264"/>
      <c r="TJV1324" s="264"/>
      <c r="TJW1324" s="264"/>
      <c r="TJX1324" s="264"/>
      <c r="TJY1324" s="264"/>
      <c r="TJZ1324" s="264"/>
      <c r="TKA1324" s="264"/>
      <c r="TKB1324" s="264"/>
      <c r="TKC1324" s="264"/>
      <c r="TKD1324" s="264"/>
      <c r="TKE1324" s="264"/>
      <c r="TKF1324" s="264"/>
      <c r="TKG1324" s="264"/>
      <c r="TKH1324" s="264"/>
      <c r="TKI1324" s="264"/>
      <c r="TKJ1324" s="264"/>
      <c r="TKK1324" s="264"/>
      <c r="TKL1324" s="264"/>
      <c r="TKM1324" s="264"/>
      <c r="TKN1324" s="264"/>
      <c r="TKO1324" s="264"/>
      <c r="TKP1324" s="264"/>
      <c r="TKQ1324" s="264"/>
      <c r="TKR1324" s="264"/>
      <c r="TKS1324" s="264"/>
      <c r="TKT1324" s="264"/>
      <c r="TKU1324" s="264"/>
      <c r="TKV1324" s="264"/>
      <c r="TKW1324" s="264"/>
      <c r="TKX1324" s="264"/>
      <c r="TKY1324" s="264"/>
      <c r="TKZ1324" s="264"/>
      <c r="TLA1324" s="264"/>
      <c r="TLB1324" s="264"/>
      <c r="TLC1324" s="264"/>
      <c r="TLD1324" s="264"/>
      <c r="TLE1324" s="264"/>
      <c r="TLF1324" s="264"/>
      <c r="TLG1324" s="264"/>
      <c r="TLH1324" s="264"/>
      <c r="TLI1324" s="264"/>
      <c r="TLJ1324" s="264"/>
      <c r="TLK1324" s="264"/>
      <c r="TLL1324" s="264"/>
      <c r="TLM1324" s="264"/>
      <c r="TLN1324" s="264"/>
      <c r="TLO1324" s="264"/>
      <c r="TLP1324" s="264"/>
      <c r="TLQ1324" s="264"/>
      <c r="TLR1324" s="264"/>
      <c r="TLS1324" s="264"/>
      <c r="TLT1324" s="264"/>
      <c r="TLU1324" s="264"/>
      <c r="TLV1324" s="264"/>
      <c r="TLW1324" s="264"/>
      <c r="TLX1324" s="264"/>
      <c r="TLY1324" s="264"/>
      <c r="TLZ1324" s="264"/>
      <c r="TMA1324" s="264"/>
      <c r="TMB1324" s="264"/>
      <c r="TMC1324" s="264"/>
      <c r="TMD1324" s="264"/>
      <c r="TME1324" s="264"/>
      <c r="TMF1324" s="264"/>
      <c r="TMG1324" s="264"/>
      <c r="TMH1324" s="264"/>
      <c r="TMI1324" s="264"/>
      <c r="TMJ1324" s="264"/>
      <c r="TMK1324" s="264"/>
      <c r="TML1324" s="264"/>
      <c r="TMM1324" s="264"/>
      <c r="TMN1324" s="264"/>
      <c r="TMO1324" s="264"/>
      <c r="TMP1324" s="264"/>
      <c r="TMQ1324" s="264"/>
      <c r="TMR1324" s="264"/>
      <c r="TMS1324" s="264"/>
      <c r="TMT1324" s="264"/>
      <c r="TMU1324" s="264"/>
      <c r="TMV1324" s="264"/>
      <c r="TMW1324" s="264"/>
      <c r="TMX1324" s="264"/>
      <c r="TMY1324" s="264"/>
      <c r="TMZ1324" s="264"/>
      <c r="TNA1324" s="264"/>
      <c r="TNB1324" s="264"/>
      <c r="TNC1324" s="264"/>
      <c r="TND1324" s="264"/>
      <c r="TNE1324" s="264"/>
      <c r="TNF1324" s="264"/>
      <c r="TNG1324" s="264"/>
      <c r="TNH1324" s="264"/>
      <c r="TNI1324" s="264"/>
      <c r="TNJ1324" s="264"/>
      <c r="TNK1324" s="264"/>
      <c r="TNL1324" s="264"/>
      <c r="TNM1324" s="264"/>
      <c r="TNN1324" s="264"/>
      <c r="TNO1324" s="264"/>
      <c r="TNP1324" s="264"/>
      <c r="TNQ1324" s="264"/>
      <c r="TNR1324" s="264"/>
      <c r="TNS1324" s="264"/>
      <c r="TNT1324" s="264"/>
      <c r="TNU1324" s="264"/>
      <c r="TNV1324" s="264"/>
      <c r="TNW1324" s="264"/>
      <c r="TNX1324" s="264"/>
      <c r="TNY1324" s="264"/>
      <c r="TNZ1324" s="264"/>
      <c r="TOA1324" s="264"/>
      <c r="TOB1324" s="264"/>
      <c r="TOC1324" s="264"/>
      <c r="TOD1324" s="264"/>
      <c r="TOE1324" s="264"/>
      <c r="TOF1324" s="264"/>
      <c r="TOG1324" s="264"/>
      <c r="TOH1324" s="264"/>
      <c r="TOI1324" s="264"/>
      <c r="TOJ1324" s="264"/>
      <c r="TOK1324" s="264"/>
      <c r="TOL1324" s="264"/>
      <c r="TOM1324" s="264"/>
      <c r="TON1324" s="264"/>
      <c r="TOO1324" s="264"/>
      <c r="TOP1324" s="264"/>
      <c r="TOQ1324" s="264"/>
      <c r="TOR1324" s="264"/>
      <c r="TOS1324" s="264"/>
      <c r="TOT1324" s="264"/>
      <c r="TOU1324" s="264"/>
      <c r="TOV1324" s="264"/>
      <c r="TOW1324" s="264"/>
      <c r="TOX1324" s="264"/>
      <c r="TOY1324" s="264"/>
      <c r="TOZ1324" s="264"/>
      <c r="TPA1324" s="264"/>
      <c r="TPB1324" s="264"/>
      <c r="TPC1324" s="264"/>
      <c r="TPD1324" s="264"/>
      <c r="TPE1324" s="264"/>
      <c r="TPF1324" s="264"/>
      <c r="TPG1324" s="264"/>
      <c r="TPH1324" s="264"/>
      <c r="TPI1324" s="264"/>
      <c r="TPJ1324" s="264"/>
      <c r="TPK1324" s="264"/>
      <c r="TPL1324" s="264"/>
      <c r="TPM1324" s="264"/>
      <c r="TPN1324" s="264"/>
      <c r="TPO1324" s="264"/>
      <c r="TPP1324" s="264"/>
      <c r="TPQ1324" s="264"/>
      <c r="TPR1324" s="264"/>
      <c r="TPS1324" s="264"/>
      <c r="TPT1324" s="264"/>
      <c r="TPU1324" s="264"/>
      <c r="TPV1324" s="264"/>
      <c r="TPW1324" s="264"/>
      <c r="TPX1324" s="264"/>
      <c r="TPY1324" s="264"/>
      <c r="TPZ1324" s="264"/>
      <c r="TQA1324" s="264"/>
      <c r="TQB1324" s="264"/>
      <c r="TQC1324" s="264"/>
      <c r="TQD1324" s="264"/>
      <c r="TQE1324" s="264"/>
      <c r="TQF1324" s="264"/>
      <c r="TQG1324" s="264"/>
      <c r="TQH1324" s="264"/>
      <c r="TQI1324" s="264"/>
      <c r="TQJ1324" s="264"/>
      <c r="TQK1324" s="264"/>
      <c r="TQL1324" s="264"/>
      <c r="TQM1324" s="264"/>
      <c r="TQN1324" s="264"/>
      <c r="TQO1324" s="264"/>
      <c r="TQP1324" s="264"/>
      <c r="TQQ1324" s="264"/>
      <c r="TQR1324" s="264"/>
      <c r="TQS1324" s="264"/>
      <c r="TQT1324" s="264"/>
      <c r="TQU1324" s="264"/>
      <c r="TQV1324" s="264"/>
      <c r="TQW1324" s="264"/>
      <c r="TQX1324" s="264"/>
      <c r="TQY1324" s="264"/>
      <c r="TQZ1324" s="264"/>
      <c r="TRA1324" s="264"/>
      <c r="TRB1324" s="264"/>
      <c r="TRC1324" s="264"/>
      <c r="TRD1324" s="264"/>
      <c r="TRE1324" s="264"/>
      <c r="TRF1324" s="264"/>
      <c r="TRG1324" s="264"/>
      <c r="TRH1324" s="264"/>
      <c r="TRI1324" s="264"/>
      <c r="TRJ1324" s="264"/>
      <c r="TRK1324" s="264"/>
      <c r="TRL1324" s="264"/>
      <c r="TRM1324" s="264"/>
      <c r="TRN1324" s="264"/>
      <c r="TRO1324" s="264"/>
      <c r="TRP1324" s="264"/>
      <c r="TRQ1324" s="264"/>
      <c r="TRR1324" s="264"/>
      <c r="TRS1324" s="264"/>
      <c r="TRT1324" s="264"/>
      <c r="TRU1324" s="264"/>
      <c r="TRV1324" s="264"/>
      <c r="TRW1324" s="264"/>
      <c r="TRX1324" s="264"/>
      <c r="TRY1324" s="264"/>
      <c r="TRZ1324" s="264"/>
      <c r="TSA1324" s="264"/>
      <c r="TSB1324" s="264"/>
      <c r="TSC1324" s="264"/>
      <c r="TSD1324" s="264"/>
      <c r="TSE1324" s="264"/>
      <c r="TSF1324" s="264"/>
      <c r="TSG1324" s="264"/>
      <c r="TSH1324" s="264"/>
      <c r="TSI1324" s="264"/>
      <c r="TSJ1324" s="264"/>
      <c r="TSK1324" s="264"/>
      <c r="TSL1324" s="264"/>
      <c r="TSM1324" s="264"/>
      <c r="TSN1324" s="264"/>
      <c r="TSO1324" s="264"/>
      <c r="TSP1324" s="264"/>
      <c r="TSQ1324" s="264"/>
      <c r="TSR1324" s="264"/>
      <c r="TSS1324" s="264"/>
      <c r="TST1324" s="264"/>
      <c r="TSU1324" s="264"/>
      <c r="TSV1324" s="264"/>
      <c r="TSW1324" s="264"/>
      <c r="TSX1324" s="264"/>
      <c r="TSY1324" s="264"/>
      <c r="TSZ1324" s="264"/>
      <c r="TTA1324" s="264"/>
      <c r="TTB1324" s="264"/>
      <c r="TTC1324" s="264"/>
      <c r="TTD1324" s="264"/>
      <c r="TTE1324" s="264"/>
      <c r="TTF1324" s="264"/>
      <c r="TTG1324" s="264"/>
      <c r="TTH1324" s="264"/>
      <c r="TTI1324" s="264"/>
      <c r="TTJ1324" s="264"/>
      <c r="TTK1324" s="264"/>
      <c r="TTL1324" s="264"/>
      <c r="TTM1324" s="264"/>
      <c r="TTN1324" s="264"/>
      <c r="TTO1324" s="264"/>
      <c r="TTP1324" s="264"/>
      <c r="TTQ1324" s="264"/>
      <c r="TTR1324" s="264"/>
      <c r="TTS1324" s="264"/>
      <c r="TTT1324" s="264"/>
      <c r="TTU1324" s="264"/>
      <c r="TTV1324" s="264"/>
      <c r="TTW1324" s="264"/>
      <c r="TTX1324" s="264"/>
      <c r="TTY1324" s="264"/>
      <c r="TTZ1324" s="264"/>
      <c r="TUA1324" s="264"/>
      <c r="TUB1324" s="264"/>
      <c r="TUC1324" s="264"/>
      <c r="TUD1324" s="264"/>
      <c r="TUE1324" s="264"/>
      <c r="TUF1324" s="264"/>
      <c r="TUG1324" s="264"/>
      <c r="TUH1324" s="264"/>
      <c r="TUI1324" s="264"/>
      <c r="TUJ1324" s="264"/>
      <c r="TUK1324" s="264"/>
      <c r="TUL1324" s="264"/>
      <c r="TUM1324" s="264"/>
      <c r="TUN1324" s="264"/>
      <c r="TUO1324" s="264"/>
      <c r="TUP1324" s="264"/>
      <c r="TUQ1324" s="264"/>
      <c r="TUR1324" s="264"/>
      <c r="TUS1324" s="264"/>
      <c r="TUT1324" s="264"/>
      <c r="TUU1324" s="264"/>
      <c r="TUV1324" s="264"/>
      <c r="TUW1324" s="264"/>
      <c r="TUX1324" s="264"/>
      <c r="TUY1324" s="264"/>
      <c r="TUZ1324" s="264"/>
      <c r="TVA1324" s="264"/>
      <c r="TVB1324" s="264"/>
      <c r="TVC1324" s="264"/>
      <c r="TVD1324" s="264"/>
      <c r="TVE1324" s="264"/>
      <c r="TVF1324" s="264"/>
      <c r="TVG1324" s="264"/>
      <c r="TVH1324" s="264"/>
      <c r="TVI1324" s="264"/>
      <c r="TVJ1324" s="264"/>
      <c r="TVK1324" s="264"/>
      <c r="TVL1324" s="264"/>
      <c r="TVM1324" s="264"/>
      <c r="TVN1324" s="264"/>
      <c r="TVO1324" s="264"/>
      <c r="TVP1324" s="264"/>
      <c r="TVQ1324" s="264"/>
      <c r="TVR1324" s="264"/>
      <c r="TVS1324" s="264"/>
      <c r="TVT1324" s="264"/>
      <c r="TVU1324" s="264"/>
      <c r="TVV1324" s="264"/>
      <c r="TVW1324" s="264"/>
      <c r="TVX1324" s="264"/>
      <c r="TVY1324" s="264"/>
      <c r="TVZ1324" s="264"/>
      <c r="TWA1324" s="264"/>
      <c r="TWB1324" s="264"/>
      <c r="TWC1324" s="264"/>
      <c r="TWD1324" s="264"/>
      <c r="TWE1324" s="264"/>
      <c r="TWF1324" s="264"/>
      <c r="TWG1324" s="264"/>
      <c r="TWH1324" s="264"/>
      <c r="TWI1324" s="264"/>
      <c r="TWJ1324" s="264"/>
      <c r="TWK1324" s="264"/>
      <c r="TWL1324" s="264"/>
      <c r="TWM1324" s="264"/>
      <c r="TWN1324" s="264"/>
      <c r="TWO1324" s="264"/>
      <c r="TWP1324" s="264"/>
      <c r="TWQ1324" s="264"/>
      <c r="TWR1324" s="264"/>
      <c r="TWS1324" s="264"/>
      <c r="TWT1324" s="264"/>
      <c r="TWU1324" s="264"/>
      <c r="TWV1324" s="264"/>
      <c r="TWW1324" s="264"/>
      <c r="TWX1324" s="264"/>
      <c r="TWY1324" s="264"/>
      <c r="TWZ1324" s="264"/>
      <c r="TXA1324" s="264"/>
      <c r="TXB1324" s="264"/>
      <c r="TXC1324" s="264"/>
      <c r="TXD1324" s="264"/>
      <c r="TXE1324" s="264"/>
      <c r="TXF1324" s="264"/>
      <c r="TXG1324" s="264"/>
      <c r="TXH1324" s="264"/>
      <c r="TXI1324" s="264"/>
      <c r="TXJ1324" s="264"/>
      <c r="TXK1324" s="264"/>
      <c r="TXL1324" s="264"/>
      <c r="TXM1324" s="264"/>
      <c r="TXN1324" s="264"/>
      <c r="TXO1324" s="264"/>
      <c r="TXP1324" s="264"/>
      <c r="TXQ1324" s="264"/>
      <c r="TXR1324" s="264"/>
      <c r="TXS1324" s="264"/>
      <c r="TXT1324" s="264"/>
      <c r="TXU1324" s="264"/>
      <c r="TXV1324" s="264"/>
      <c r="TXW1324" s="264"/>
      <c r="TXX1324" s="264"/>
      <c r="TXY1324" s="264"/>
      <c r="TXZ1324" s="264"/>
      <c r="TYA1324" s="264"/>
      <c r="TYB1324" s="264"/>
      <c r="TYC1324" s="264"/>
      <c r="TYD1324" s="264"/>
      <c r="TYE1324" s="264"/>
      <c r="TYF1324" s="264"/>
      <c r="TYG1324" s="264"/>
      <c r="TYH1324" s="264"/>
      <c r="TYI1324" s="264"/>
      <c r="TYJ1324" s="264"/>
      <c r="TYK1324" s="264"/>
      <c r="TYL1324" s="264"/>
      <c r="TYM1324" s="264"/>
      <c r="TYN1324" s="264"/>
      <c r="TYO1324" s="264"/>
      <c r="TYP1324" s="264"/>
      <c r="TYQ1324" s="264"/>
      <c r="TYR1324" s="264"/>
      <c r="TYS1324" s="264"/>
      <c r="TYT1324" s="264"/>
      <c r="TYU1324" s="264"/>
      <c r="TYV1324" s="264"/>
      <c r="TYW1324" s="264"/>
      <c r="TYX1324" s="264"/>
      <c r="TYY1324" s="264"/>
      <c r="TYZ1324" s="264"/>
      <c r="TZA1324" s="264"/>
      <c r="TZB1324" s="264"/>
      <c r="TZC1324" s="264"/>
      <c r="TZD1324" s="264"/>
      <c r="TZE1324" s="264"/>
      <c r="TZF1324" s="264"/>
      <c r="TZG1324" s="264"/>
      <c r="TZH1324" s="264"/>
      <c r="TZI1324" s="264"/>
      <c r="TZJ1324" s="264"/>
      <c r="TZK1324" s="264"/>
      <c r="TZL1324" s="264"/>
      <c r="TZM1324" s="264"/>
      <c r="TZN1324" s="264"/>
      <c r="TZO1324" s="264"/>
      <c r="TZP1324" s="264"/>
      <c r="TZQ1324" s="264"/>
      <c r="TZR1324" s="264"/>
      <c r="TZS1324" s="264"/>
      <c r="TZT1324" s="264"/>
      <c r="TZU1324" s="264"/>
      <c r="TZV1324" s="264"/>
      <c r="TZW1324" s="264"/>
      <c r="TZX1324" s="264"/>
      <c r="TZY1324" s="264"/>
      <c r="TZZ1324" s="264"/>
      <c r="UAA1324" s="264"/>
      <c r="UAB1324" s="264"/>
      <c r="UAC1324" s="264"/>
      <c r="UAD1324" s="264"/>
      <c r="UAE1324" s="264"/>
      <c r="UAF1324" s="264"/>
      <c r="UAG1324" s="264"/>
      <c r="UAH1324" s="264"/>
      <c r="UAI1324" s="264"/>
      <c r="UAJ1324" s="264"/>
      <c r="UAK1324" s="264"/>
      <c r="UAL1324" s="264"/>
      <c r="UAM1324" s="264"/>
      <c r="UAN1324" s="264"/>
      <c r="UAO1324" s="264"/>
      <c r="UAP1324" s="264"/>
      <c r="UAQ1324" s="264"/>
      <c r="UAR1324" s="264"/>
      <c r="UAS1324" s="264"/>
      <c r="UAT1324" s="264"/>
      <c r="UAU1324" s="264"/>
      <c r="UAV1324" s="264"/>
      <c r="UAW1324" s="264"/>
      <c r="UAX1324" s="264"/>
      <c r="UAY1324" s="264"/>
      <c r="UAZ1324" s="264"/>
      <c r="UBA1324" s="264"/>
      <c r="UBB1324" s="264"/>
      <c r="UBC1324" s="264"/>
      <c r="UBD1324" s="264"/>
      <c r="UBE1324" s="264"/>
      <c r="UBF1324" s="264"/>
      <c r="UBG1324" s="264"/>
      <c r="UBH1324" s="264"/>
      <c r="UBI1324" s="264"/>
      <c r="UBJ1324" s="264"/>
      <c r="UBK1324" s="264"/>
      <c r="UBL1324" s="264"/>
      <c r="UBM1324" s="264"/>
      <c r="UBN1324" s="264"/>
      <c r="UBO1324" s="264"/>
      <c r="UBP1324" s="264"/>
      <c r="UBQ1324" s="264"/>
      <c r="UBR1324" s="264"/>
      <c r="UBS1324" s="264"/>
      <c r="UBT1324" s="264"/>
      <c r="UBU1324" s="264"/>
      <c r="UBV1324" s="264"/>
      <c r="UBW1324" s="264"/>
      <c r="UBX1324" s="264"/>
      <c r="UBY1324" s="264"/>
      <c r="UBZ1324" s="264"/>
      <c r="UCA1324" s="264"/>
      <c r="UCB1324" s="264"/>
      <c r="UCC1324" s="264"/>
      <c r="UCD1324" s="264"/>
      <c r="UCE1324" s="264"/>
      <c r="UCF1324" s="264"/>
      <c r="UCG1324" s="264"/>
      <c r="UCH1324" s="264"/>
      <c r="UCI1324" s="264"/>
      <c r="UCJ1324" s="264"/>
      <c r="UCK1324" s="264"/>
      <c r="UCL1324" s="264"/>
      <c r="UCM1324" s="264"/>
      <c r="UCN1324" s="264"/>
      <c r="UCO1324" s="264"/>
      <c r="UCP1324" s="264"/>
      <c r="UCQ1324" s="264"/>
      <c r="UCR1324" s="264"/>
      <c r="UCS1324" s="264"/>
      <c r="UCT1324" s="264"/>
      <c r="UCU1324" s="264"/>
      <c r="UCV1324" s="264"/>
      <c r="UCW1324" s="264"/>
      <c r="UCX1324" s="264"/>
      <c r="UCY1324" s="264"/>
      <c r="UCZ1324" s="264"/>
      <c r="UDA1324" s="264"/>
      <c r="UDB1324" s="264"/>
      <c r="UDC1324" s="264"/>
      <c r="UDD1324" s="264"/>
      <c r="UDE1324" s="264"/>
      <c r="UDF1324" s="264"/>
      <c r="UDG1324" s="264"/>
      <c r="UDH1324" s="264"/>
      <c r="UDI1324" s="264"/>
      <c r="UDJ1324" s="264"/>
      <c r="UDK1324" s="264"/>
      <c r="UDL1324" s="264"/>
      <c r="UDM1324" s="264"/>
      <c r="UDN1324" s="264"/>
      <c r="UDO1324" s="264"/>
      <c r="UDP1324" s="264"/>
      <c r="UDQ1324" s="264"/>
      <c r="UDR1324" s="264"/>
      <c r="UDS1324" s="264"/>
      <c r="UDT1324" s="264"/>
      <c r="UDU1324" s="264"/>
      <c r="UDV1324" s="264"/>
      <c r="UDW1324" s="264"/>
      <c r="UDX1324" s="264"/>
      <c r="UDY1324" s="264"/>
      <c r="UDZ1324" s="264"/>
      <c r="UEA1324" s="264"/>
      <c r="UEB1324" s="264"/>
      <c r="UEC1324" s="264"/>
      <c r="UED1324" s="264"/>
      <c r="UEE1324" s="264"/>
      <c r="UEF1324" s="264"/>
      <c r="UEG1324" s="264"/>
      <c r="UEH1324" s="264"/>
      <c r="UEI1324" s="264"/>
      <c r="UEJ1324" s="264"/>
      <c r="UEK1324" s="264"/>
      <c r="UEL1324" s="264"/>
      <c r="UEM1324" s="264"/>
      <c r="UEN1324" s="264"/>
      <c r="UEO1324" s="264"/>
      <c r="UEP1324" s="264"/>
      <c r="UEQ1324" s="264"/>
      <c r="UER1324" s="264"/>
      <c r="UES1324" s="264"/>
      <c r="UET1324" s="264"/>
      <c r="UEU1324" s="264"/>
      <c r="UEV1324" s="264"/>
      <c r="UEW1324" s="264"/>
      <c r="UEX1324" s="264"/>
      <c r="UEY1324" s="264"/>
      <c r="UEZ1324" s="264"/>
      <c r="UFA1324" s="264"/>
      <c r="UFB1324" s="264"/>
      <c r="UFC1324" s="264"/>
      <c r="UFD1324" s="264"/>
      <c r="UFE1324" s="264"/>
      <c r="UFF1324" s="264"/>
      <c r="UFG1324" s="264"/>
      <c r="UFH1324" s="264"/>
      <c r="UFI1324" s="264"/>
      <c r="UFJ1324" s="264"/>
      <c r="UFK1324" s="264"/>
      <c r="UFL1324" s="264"/>
      <c r="UFM1324" s="264"/>
      <c r="UFN1324" s="264"/>
      <c r="UFO1324" s="264"/>
      <c r="UFP1324" s="264"/>
      <c r="UFQ1324" s="264"/>
      <c r="UFR1324" s="264"/>
      <c r="UFS1324" s="264"/>
      <c r="UFT1324" s="264"/>
      <c r="UFU1324" s="264"/>
      <c r="UFV1324" s="264"/>
      <c r="UFW1324" s="264"/>
      <c r="UFX1324" s="264"/>
      <c r="UFY1324" s="264"/>
      <c r="UFZ1324" s="264"/>
      <c r="UGA1324" s="264"/>
      <c r="UGB1324" s="264"/>
      <c r="UGC1324" s="264"/>
      <c r="UGD1324" s="264"/>
      <c r="UGE1324" s="264"/>
      <c r="UGF1324" s="264"/>
      <c r="UGG1324" s="264"/>
      <c r="UGH1324" s="264"/>
      <c r="UGI1324" s="264"/>
      <c r="UGJ1324" s="264"/>
      <c r="UGK1324" s="264"/>
      <c r="UGL1324" s="264"/>
      <c r="UGM1324" s="264"/>
      <c r="UGN1324" s="264"/>
      <c r="UGO1324" s="264"/>
      <c r="UGP1324" s="264"/>
      <c r="UGQ1324" s="264"/>
      <c r="UGR1324" s="264"/>
      <c r="UGS1324" s="264"/>
      <c r="UGT1324" s="264"/>
      <c r="UGU1324" s="264"/>
      <c r="UGV1324" s="264"/>
      <c r="UGW1324" s="264"/>
      <c r="UGX1324" s="264"/>
      <c r="UGY1324" s="264"/>
      <c r="UGZ1324" s="264"/>
      <c r="UHA1324" s="264"/>
      <c r="UHB1324" s="264"/>
      <c r="UHC1324" s="264"/>
      <c r="UHD1324" s="264"/>
      <c r="UHE1324" s="264"/>
      <c r="UHF1324" s="264"/>
      <c r="UHG1324" s="264"/>
      <c r="UHH1324" s="264"/>
      <c r="UHI1324" s="264"/>
      <c r="UHJ1324" s="264"/>
      <c r="UHK1324" s="264"/>
      <c r="UHL1324" s="264"/>
      <c r="UHM1324" s="264"/>
      <c r="UHN1324" s="264"/>
      <c r="UHO1324" s="264"/>
      <c r="UHP1324" s="264"/>
      <c r="UHQ1324" s="264"/>
      <c r="UHR1324" s="264"/>
      <c r="UHS1324" s="264"/>
      <c r="UHT1324" s="264"/>
      <c r="UHU1324" s="264"/>
      <c r="UHV1324" s="264"/>
      <c r="UHW1324" s="264"/>
      <c r="UHX1324" s="264"/>
      <c r="UHY1324" s="264"/>
      <c r="UHZ1324" s="264"/>
      <c r="UIA1324" s="264"/>
      <c r="UIB1324" s="264"/>
      <c r="UIC1324" s="264"/>
      <c r="UID1324" s="264"/>
      <c r="UIE1324" s="264"/>
      <c r="UIF1324" s="264"/>
      <c r="UIG1324" s="264"/>
      <c r="UIH1324" s="264"/>
      <c r="UII1324" s="264"/>
      <c r="UIJ1324" s="264"/>
      <c r="UIK1324" s="264"/>
      <c r="UIL1324" s="264"/>
      <c r="UIM1324" s="264"/>
      <c r="UIN1324" s="264"/>
      <c r="UIO1324" s="264"/>
      <c r="UIP1324" s="264"/>
      <c r="UIQ1324" s="264"/>
      <c r="UIR1324" s="264"/>
      <c r="UIS1324" s="264"/>
      <c r="UIT1324" s="264"/>
      <c r="UIU1324" s="264"/>
      <c r="UIV1324" s="264"/>
      <c r="UIW1324" s="264"/>
      <c r="UIX1324" s="264"/>
      <c r="UIY1324" s="264"/>
      <c r="UIZ1324" s="264"/>
      <c r="UJA1324" s="264"/>
      <c r="UJB1324" s="264"/>
      <c r="UJC1324" s="264"/>
      <c r="UJD1324" s="264"/>
      <c r="UJE1324" s="264"/>
      <c r="UJF1324" s="264"/>
      <c r="UJG1324" s="264"/>
      <c r="UJH1324" s="264"/>
      <c r="UJI1324" s="264"/>
      <c r="UJJ1324" s="264"/>
      <c r="UJK1324" s="264"/>
      <c r="UJL1324" s="264"/>
      <c r="UJM1324" s="264"/>
      <c r="UJN1324" s="264"/>
      <c r="UJO1324" s="264"/>
      <c r="UJP1324" s="264"/>
      <c r="UJQ1324" s="264"/>
      <c r="UJR1324" s="264"/>
      <c r="UJS1324" s="264"/>
      <c r="UJT1324" s="264"/>
      <c r="UJU1324" s="264"/>
      <c r="UJV1324" s="264"/>
      <c r="UJW1324" s="264"/>
      <c r="UJX1324" s="264"/>
      <c r="UJY1324" s="264"/>
      <c r="UJZ1324" s="264"/>
      <c r="UKA1324" s="264"/>
      <c r="UKB1324" s="264"/>
      <c r="UKC1324" s="264"/>
      <c r="UKD1324" s="264"/>
      <c r="UKE1324" s="264"/>
      <c r="UKF1324" s="264"/>
      <c r="UKG1324" s="264"/>
      <c r="UKH1324" s="264"/>
      <c r="UKI1324" s="264"/>
      <c r="UKJ1324" s="264"/>
      <c r="UKK1324" s="264"/>
      <c r="UKL1324" s="264"/>
      <c r="UKM1324" s="264"/>
      <c r="UKN1324" s="264"/>
      <c r="UKO1324" s="264"/>
      <c r="UKP1324" s="264"/>
      <c r="UKQ1324" s="264"/>
      <c r="UKR1324" s="264"/>
      <c r="UKS1324" s="264"/>
      <c r="UKT1324" s="264"/>
      <c r="UKU1324" s="264"/>
      <c r="UKV1324" s="264"/>
      <c r="UKW1324" s="264"/>
      <c r="UKX1324" s="264"/>
      <c r="UKY1324" s="264"/>
      <c r="UKZ1324" s="264"/>
      <c r="ULA1324" s="264"/>
      <c r="ULB1324" s="264"/>
      <c r="ULC1324" s="264"/>
      <c r="ULD1324" s="264"/>
      <c r="ULE1324" s="264"/>
      <c r="ULF1324" s="264"/>
      <c r="ULG1324" s="264"/>
      <c r="ULH1324" s="264"/>
      <c r="ULI1324" s="264"/>
      <c r="ULJ1324" s="264"/>
      <c r="ULK1324" s="264"/>
      <c r="ULL1324" s="264"/>
      <c r="ULM1324" s="264"/>
      <c r="ULN1324" s="264"/>
      <c r="ULO1324" s="264"/>
      <c r="ULP1324" s="264"/>
      <c r="ULQ1324" s="264"/>
      <c r="ULR1324" s="264"/>
      <c r="ULS1324" s="264"/>
      <c r="ULT1324" s="264"/>
      <c r="ULU1324" s="264"/>
      <c r="ULV1324" s="264"/>
      <c r="ULW1324" s="264"/>
      <c r="ULX1324" s="264"/>
      <c r="ULY1324" s="264"/>
      <c r="ULZ1324" s="264"/>
      <c r="UMA1324" s="264"/>
      <c r="UMB1324" s="264"/>
      <c r="UMC1324" s="264"/>
      <c r="UMD1324" s="264"/>
      <c r="UME1324" s="264"/>
      <c r="UMF1324" s="264"/>
      <c r="UMG1324" s="264"/>
      <c r="UMH1324" s="264"/>
      <c r="UMI1324" s="264"/>
      <c r="UMJ1324" s="264"/>
      <c r="UMK1324" s="264"/>
      <c r="UML1324" s="264"/>
      <c r="UMM1324" s="264"/>
      <c r="UMN1324" s="264"/>
      <c r="UMO1324" s="264"/>
      <c r="UMP1324" s="264"/>
      <c r="UMQ1324" s="264"/>
      <c r="UMR1324" s="264"/>
      <c r="UMS1324" s="264"/>
      <c r="UMT1324" s="264"/>
      <c r="UMU1324" s="264"/>
      <c r="UMV1324" s="264"/>
      <c r="UMW1324" s="264"/>
      <c r="UMX1324" s="264"/>
      <c r="UMY1324" s="264"/>
      <c r="UMZ1324" s="264"/>
      <c r="UNA1324" s="264"/>
      <c r="UNB1324" s="264"/>
      <c r="UNC1324" s="264"/>
      <c r="UND1324" s="264"/>
      <c r="UNE1324" s="264"/>
      <c r="UNF1324" s="264"/>
      <c r="UNG1324" s="264"/>
      <c r="UNH1324" s="264"/>
      <c r="UNI1324" s="264"/>
      <c r="UNJ1324" s="264"/>
      <c r="UNK1324" s="264"/>
      <c r="UNL1324" s="264"/>
      <c r="UNM1324" s="264"/>
      <c r="UNN1324" s="264"/>
      <c r="UNO1324" s="264"/>
      <c r="UNP1324" s="264"/>
      <c r="UNQ1324" s="264"/>
      <c r="UNR1324" s="264"/>
      <c r="UNS1324" s="264"/>
      <c r="UNT1324" s="264"/>
      <c r="UNU1324" s="264"/>
      <c r="UNV1324" s="264"/>
      <c r="UNW1324" s="264"/>
      <c r="UNX1324" s="264"/>
      <c r="UNY1324" s="264"/>
      <c r="UNZ1324" s="264"/>
      <c r="UOA1324" s="264"/>
      <c r="UOB1324" s="264"/>
      <c r="UOC1324" s="264"/>
      <c r="UOD1324" s="264"/>
      <c r="UOE1324" s="264"/>
      <c r="UOF1324" s="264"/>
      <c r="UOG1324" s="264"/>
      <c r="UOH1324" s="264"/>
      <c r="UOI1324" s="264"/>
      <c r="UOJ1324" s="264"/>
      <c r="UOK1324" s="264"/>
      <c r="UOL1324" s="264"/>
      <c r="UOM1324" s="264"/>
      <c r="UON1324" s="264"/>
      <c r="UOO1324" s="264"/>
      <c r="UOP1324" s="264"/>
      <c r="UOQ1324" s="264"/>
      <c r="UOR1324" s="264"/>
      <c r="UOS1324" s="264"/>
      <c r="UOT1324" s="264"/>
      <c r="UOU1324" s="264"/>
      <c r="UOV1324" s="264"/>
      <c r="UOW1324" s="264"/>
      <c r="UOX1324" s="264"/>
      <c r="UOY1324" s="264"/>
      <c r="UOZ1324" s="264"/>
      <c r="UPA1324" s="264"/>
      <c r="UPB1324" s="264"/>
      <c r="UPC1324" s="264"/>
      <c r="UPD1324" s="264"/>
      <c r="UPE1324" s="264"/>
      <c r="UPF1324" s="264"/>
      <c r="UPG1324" s="264"/>
      <c r="UPH1324" s="264"/>
      <c r="UPI1324" s="264"/>
      <c r="UPJ1324" s="264"/>
      <c r="UPK1324" s="264"/>
      <c r="UPL1324" s="264"/>
      <c r="UPM1324" s="264"/>
      <c r="UPN1324" s="264"/>
      <c r="UPO1324" s="264"/>
      <c r="UPP1324" s="264"/>
      <c r="UPQ1324" s="264"/>
      <c r="UPR1324" s="264"/>
      <c r="UPS1324" s="264"/>
      <c r="UPT1324" s="264"/>
      <c r="UPU1324" s="264"/>
      <c r="UPV1324" s="264"/>
      <c r="UPW1324" s="264"/>
      <c r="UPX1324" s="264"/>
      <c r="UPY1324" s="264"/>
      <c r="UPZ1324" s="264"/>
      <c r="UQA1324" s="264"/>
      <c r="UQB1324" s="264"/>
      <c r="UQC1324" s="264"/>
      <c r="UQD1324" s="264"/>
      <c r="UQE1324" s="264"/>
      <c r="UQF1324" s="264"/>
      <c r="UQG1324" s="264"/>
      <c r="UQH1324" s="264"/>
      <c r="UQI1324" s="264"/>
      <c r="UQJ1324" s="264"/>
      <c r="UQK1324" s="264"/>
      <c r="UQL1324" s="264"/>
      <c r="UQM1324" s="264"/>
      <c r="UQN1324" s="264"/>
      <c r="UQO1324" s="264"/>
      <c r="UQP1324" s="264"/>
      <c r="UQQ1324" s="264"/>
      <c r="UQR1324" s="264"/>
      <c r="UQS1324" s="264"/>
      <c r="UQT1324" s="264"/>
      <c r="UQU1324" s="264"/>
      <c r="UQV1324" s="264"/>
      <c r="UQW1324" s="264"/>
      <c r="UQX1324" s="264"/>
      <c r="UQY1324" s="264"/>
      <c r="UQZ1324" s="264"/>
      <c r="URA1324" s="264"/>
      <c r="URB1324" s="264"/>
      <c r="URC1324" s="264"/>
      <c r="URD1324" s="264"/>
      <c r="URE1324" s="264"/>
      <c r="URF1324" s="264"/>
      <c r="URG1324" s="264"/>
      <c r="URH1324" s="264"/>
      <c r="URI1324" s="264"/>
      <c r="URJ1324" s="264"/>
      <c r="URK1324" s="264"/>
      <c r="URL1324" s="264"/>
      <c r="URM1324" s="264"/>
      <c r="URN1324" s="264"/>
      <c r="URO1324" s="264"/>
      <c r="URP1324" s="264"/>
      <c r="URQ1324" s="264"/>
      <c r="URR1324" s="264"/>
      <c r="URS1324" s="264"/>
      <c r="URT1324" s="264"/>
      <c r="URU1324" s="264"/>
      <c r="URV1324" s="264"/>
      <c r="URW1324" s="264"/>
      <c r="URX1324" s="264"/>
      <c r="URY1324" s="264"/>
      <c r="URZ1324" s="264"/>
      <c r="USA1324" s="264"/>
      <c r="USB1324" s="264"/>
      <c r="USC1324" s="264"/>
      <c r="USD1324" s="264"/>
      <c r="USE1324" s="264"/>
      <c r="USF1324" s="264"/>
      <c r="USG1324" s="264"/>
      <c r="USH1324" s="264"/>
      <c r="USI1324" s="264"/>
      <c r="USJ1324" s="264"/>
      <c r="USK1324" s="264"/>
      <c r="USL1324" s="264"/>
      <c r="USM1324" s="264"/>
      <c r="USN1324" s="264"/>
      <c r="USO1324" s="264"/>
      <c r="USP1324" s="264"/>
      <c r="USQ1324" s="264"/>
      <c r="USR1324" s="264"/>
      <c r="USS1324" s="264"/>
      <c r="UST1324" s="264"/>
      <c r="USU1324" s="264"/>
      <c r="USV1324" s="264"/>
      <c r="USW1324" s="264"/>
      <c r="USX1324" s="264"/>
      <c r="USY1324" s="264"/>
      <c r="USZ1324" s="264"/>
      <c r="UTA1324" s="264"/>
      <c r="UTB1324" s="264"/>
      <c r="UTC1324" s="264"/>
      <c r="UTD1324" s="264"/>
      <c r="UTE1324" s="264"/>
      <c r="UTF1324" s="264"/>
      <c r="UTG1324" s="264"/>
      <c r="UTH1324" s="264"/>
      <c r="UTI1324" s="264"/>
      <c r="UTJ1324" s="264"/>
      <c r="UTK1324" s="264"/>
      <c r="UTL1324" s="264"/>
      <c r="UTM1324" s="264"/>
      <c r="UTN1324" s="264"/>
      <c r="UTO1324" s="264"/>
      <c r="UTP1324" s="264"/>
      <c r="UTQ1324" s="264"/>
      <c r="UTR1324" s="264"/>
      <c r="UTS1324" s="264"/>
      <c r="UTT1324" s="264"/>
      <c r="UTU1324" s="264"/>
      <c r="UTV1324" s="264"/>
      <c r="UTW1324" s="264"/>
      <c r="UTX1324" s="264"/>
      <c r="UTY1324" s="264"/>
      <c r="UTZ1324" s="264"/>
      <c r="UUA1324" s="264"/>
      <c r="UUB1324" s="264"/>
      <c r="UUC1324" s="264"/>
      <c r="UUD1324" s="264"/>
      <c r="UUE1324" s="264"/>
      <c r="UUF1324" s="264"/>
      <c r="UUG1324" s="264"/>
      <c r="UUH1324" s="264"/>
      <c r="UUI1324" s="264"/>
      <c r="UUJ1324" s="264"/>
      <c r="UUK1324" s="264"/>
      <c r="UUL1324" s="264"/>
      <c r="UUM1324" s="264"/>
      <c r="UUN1324" s="264"/>
      <c r="UUO1324" s="264"/>
      <c r="UUP1324" s="264"/>
      <c r="UUQ1324" s="264"/>
      <c r="UUR1324" s="264"/>
      <c r="UUS1324" s="264"/>
      <c r="UUT1324" s="264"/>
      <c r="UUU1324" s="264"/>
      <c r="UUV1324" s="264"/>
      <c r="UUW1324" s="264"/>
      <c r="UUX1324" s="264"/>
      <c r="UUY1324" s="264"/>
      <c r="UUZ1324" s="264"/>
      <c r="UVA1324" s="264"/>
      <c r="UVB1324" s="264"/>
      <c r="UVC1324" s="264"/>
      <c r="UVD1324" s="264"/>
      <c r="UVE1324" s="264"/>
      <c r="UVF1324" s="264"/>
      <c r="UVG1324" s="264"/>
      <c r="UVH1324" s="264"/>
      <c r="UVI1324" s="264"/>
      <c r="UVJ1324" s="264"/>
      <c r="UVK1324" s="264"/>
      <c r="UVL1324" s="264"/>
      <c r="UVM1324" s="264"/>
      <c r="UVN1324" s="264"/>
      <c r="UVO1324" s="264"/>
      <c r="UVP1324" s="264"/>
      <c r="UVQ1324" s="264"/>
      <c r="UVR1324" s="264"/>
      <c r="UVS1324" s="264"/>
      <c r="UVT1324" s="264"/>
      <c r="UVU1324" s="264"/>
      <c r="UVV1324" s="264"/>
      <c r="UVW1324" s="264"/>
      <c r="UVX1324" s="264"/>
      <c r="UVY1324" s="264"/>
      <c r="UVZ1324" s="264"/>
      <c r="UWA1324" s="264"/>
      <c r="UWB1324" s="264"/>
      <c r="UWC1324" s="264"/>
      <c r="UWD1324" s="264"/>
      <c r="UWE1324" s="264"/>
      <c r="UWF1324" s="264"/>
      <c r="UWG1324" s="264"/>
      <c r="UWH1324" s="264"/>
      <c r="UWI1324" s="264"/>
      <c r="UWJ1324" s="264"/>
      <c r="UWK1324" s="264"/>
      <c r="UWL1324" s="264"/>
      <c r="UWM1324" s="264"/>
      <c r="UWN1324" s="264"/>
      <c r="UWO1324" s="264"/>
      <c r="UWP1324" s="264"/>
      <c r="UWQ1324" s="264"/>
      <c r="UWR1324" s="264"/>
      <c r="UWS1324" s="264"/>
      <c r="UWT1324" s="264"/>
      <c r="UWU1324" s="264"/>
      <c r="UWV1324" s="264"/>
      <c r="UWW1324" s="264"/>
      <c r="UWX1324" s="264"/>
      <c r="UWY1324" s="264"/>
      <c r="UWZ1324" s="264"/>
      <c r="UXA1324" s="264"/>
      <c r="UXB1324" s="264"/>
      <c r="UXC1324" s="264"/>
      <c r="UXD1324" s="264"/>
      <c r="UXE1324" s="264"/>
      <c r="UXF1324" s="264"/>
      <c r="UXG1324" s="264"/>
      <c r="UXH1324" s="264"/>
      <c r="UXI1324" s="264"/>
      <c r="UXJ1324" s="264"/>
      <c r="UXK1324" s="264"/>
      <c r="UXL1324" s="264"/>
      <c r="UXM1324" s="264"/>
      <c r="UXN1324" s="264"/>
      <c r="UXO1324" s="264"/>
      <c r="UXP1324" s="264"/>
      <c r="UXQ1324" s="264"/>
      <c r="UXR1324" s="264"/>
      <c r="UXS1324" s="264"/>
      <c r="UXT1324" s="264"/>
      <c r="UXU1324" s="264"/>
      <c r="UXV1324" s="264"/>
      <c r="UXW1324" s="264"/>
      <c r="UXX1324" s="264"/>
      <c r="UXY1324" s="264"/>
      <c r="UXZ1324" s="264"/>
      <c r="UYA1324" s="264"/>
      <c r="UYB1324" s="264"/>
      <c r="UYC1324" s="264"/>
      <c r="UYD1324" s="264"/>
      <c r="UYE1324" s="264"/>
      <c r="UYF1324" s="264"/>
      <c r="UYG1324" s="264"/>
      <c r="UYH1324" s="264"/>
      <c r="UYI1324" s="264"/>
      <c r="UYJ1324" s="264"/>
      <c r="UYK1324" s="264"/>
      <c r="UYL1324" s="264"/>
      <c r="UYM1324" s="264"/>
      <c r="UYN1324" s="264"/>
      <c r="UYO1324" s="264"/>
      <c r="UYP1324" s="264"/>
      <c r="UYQ1324" s="264"/>
      <c r="UYR1324" s="264"/>
      <c r="UYS1324" s="264"/>
      <c r="UYT1324" s="264"/>
      <c r="UYU1324" s="264"/>
      <c r="UYV1324" s="264"/>
      <c r="UYW1324" s="264"/>
      <c r="UYX1324" s="264"/>
      <c r="UYY1324" s="264"/>
      <c r="UYZ1324" s="264"/>
      <c r="UZA1324" s="264"/>
      <c r="UZB1324" s="264"/>
      <c r="UZC1324" s="264"/>
      <c r="UZD1324" s="264"/>
      <c r="UZE1324" s="264"/>
      <c r="UZF1324" s="264"/>
      <c r="UZG1324" s="264"/>
      <c r="UZH1324" s="264"/>
      <c r="UZI1324" s="264"/>
      <c r="UZJ1324" s="264"/>
      <c r="UZK1324" s="264"/>
      <c r="UZL1324" s="264"/>
      <c r="UZM1324" s="264"/>
      <c r="UZN1324" s="264"/>
      <c r="UZO1324" s="264"/>
      <c r="UZP1324" s="264"/>
      <c r="UZQ1324" s="264"/>
      <c r="UZR1324" s="264"/>
      <c r="UZS1324" s="264"/>
      <c r="UZT1324" s="264"/>
      <c r="UZU1324" s="264"/>
      <c r="UZV1324" s="264"/>
      <c r="UZW1324" s="264"/>
      <c r="UZX1324" s="264"/>
      <c r="UZY1324" s="264"/>
      <c r="UZZ1324" s="264"/>
      <c r="VAA1324" s="264"/>
      <c r="VAB1324" s="264"/>
      <c r="VAC1324" s="264"/>
      <c r="VAD1324" s="264"/>
      <c r="VAE1324" s="264"/>
      <c r="VAF1324" s="264"/>
      <c r="VAG1324" s="264"/>
      <c r="VAH1324" s="264"/>
      <c r="VAI1324" s="264"/>
      <c r="VAJ1324" s="264"/>
      <c r="VAK1324" s="264"/>
      <c r="VAL1324" s="264"/>
      <c r="VAM1324" s="264"/>
      <c r="VAN1324" s="264"/>
      <c r="VAO1324" s="264"/>
      <c r="VAP1324" s="264"/>
      <c r="VAQ1324" s="264"/>
      <c r="VAR1324" s="264"/>
      <c r="VAS1324" s="264"/>
      <c r="VAT1324" s="264"/>
      <c r="VAU1324" s="264"/>
      <c r="VAV1324" s="264"/>
      <c r="VAW1324" s="264"/>
      <c r="VAX1324" s="264"/>
      <c r="VAY1324" s="264"/>
      <c r="VAZ1324" s="264"/>
      <c r="VBA1324" s="264"/>
      <c r="VBB1324" s="264"/>
      <c r="VBC1324" s="264"/>
      <c r="VBD1324" s="264"/>
      <c r="VBE1324" s="264"/>
      <c r="VBF1324" s="264"/>
      <c r="VBG1324" s="264"/>
      <c r="VBH1324" s="264"/>
      <c r="VBI1324" s="264"/>
      <c r="VBJ1324" s="264"/>
      <c r="VBK1324" s="264"/>
      <c r="VBL1324" s="264"/>
      <c r="VBM1324" s="264"/>
      <c r="VBN1324" s="264"/>
      <c r="VBO1324" s="264"/>
      <c r="VBP1324" s="264"/>
      <c r="VBQ1324" s="264"/>
      <c r="VBR1324" s="264"/>
      <c r="VBS1324" s="264"/>
      <c r="VBT1324" s="264"/>
      <c r="VBU1324" s="264"/>
      <c r="VBV1324" s="264"/>
      <c r="VBW1324" s="264"/>
      <c r="VBX1324" s="264"/>
      <c r="VBY1324" s="264"/>
      <c r="VBZ1324" s="264"/>
      <c r="VCA1324" s="264"/>
      <c r="VCB1324" s="264"/>
      <c r="VCC1324" s="264"/>
      <c r="VCD1324" s="264"/>
      <c r="VCE1324" s="264"/>
      <c r="VCF1324" s="264"/>
      <c r="VCG1324" s="264"/>
      <c r="VCH1324" s="264"/>
      <c r="VCI1324" s="264"/>
      <c r="VCJ1324" s="264"/>
      <c r="VCK1324" s="264"/>
      <c r="VCL1324" s="264"/>
      <c r="VCM1324" s="264"/>
      <c r="VCN1324" s="264"/>
      <c r="VCO1324" s="264"/>
      <c r="VCP1324" s="264"/>
      <c r="VCQ1324" s="264"/>
      <c r="VCR1324" s="264"/>
      <c r="VCS1324" s="264"/>
      <c r="VCT1324" s="264"/>
      <c r="VCU1324" s="264"/>
      <c r="VCV1324" s="264"/>
      <c r="VCW1324" s="264"/>
      <c r="VCX1324" s="264"/>
      <c r="VCY1324" s="264"/>
      <c r="VCZ1324" s="264"/>
      <c r="VDA1324" s="264"/>
      <c r="VDB1324" s="264"/>
      <c r="VDC1324" s="264"/>
      <c r="VDD1324" s="264"/>
      <c r="VDE1324" s="264"/>
      <c r="VDF1324" s="264"/>
      <c r="VDG1324" s="264"/>
      <c r="VDH1324" s="264"/>
      <c r="VDI1324" s="264"/>
      <c r="VDJ1324" s="264"/>
      <c r="VDK1324" s="264"/>
      <c r="VDL1324" s="264"/>
      <c r="VDM1324" s="264"/>
      <c r="VDN1324" s="264"/>
      <c r="VDO1324" s="264"/>
      <c r="VDP1324" s="264"/>
      <c r="VDQ1324" s="264"/>
      <c r="VDR1324" s="264"/>
      <c r="VDS1324" s="264"/>
      <c r="VDT1324" s="264"/>
      <c r="VDU1324" s="264"/>
      <c r="VDV1324" s="264"/>
      <c r="VDW1324" s="264"/>
      <c r="VDX1324" s="264"/>
      <c r="VDY1324" s="264"/>
      <c r="VDZ1324" s="264"/>
      <c r="VEA1324" s="264"/>
      <c r="VEB1324" s="264"/>
      <c r="VEC1324" s="264"/>
      <c r="VED1324" s="264"/>
      <c r="VEE1324" s="264"/>
      <c r="VEF1324" s="264"/>
      <c r="VEG1324" s="264"/>
      <c r="VEH1324" s="264"/>
      <c r="VEI1324" s="264"/>
      <c r="VEJ1324" s="264"/>
      <c r="VEK1324" s="264"/>
      <c r="VEL1324" s="264"/>
      <c r="VEM1324" s="264"/>
      <c r="VEN1324" s="264"/>
      <c r="VEO1324" s="264"/>
      <c r="VEP1324" s="264"/>
      <c r="VEQ1324" s="264"/>
      <c r="VER1324" s="264"/>
      <c r="VES1324" s="264"/>
      <c r="VET1324" s="264"/>
      <c r="VEU1324" s="264"/>
      <c r="VEV1324" s="264"/>
      <c r="VEW1324" s="264"/>
      <c r="VEX1324" s="264"/>
      <c r="VEY1324" s="264"/>
      <c r="VEZ1324" s="264"/>
      <c r="VFA1324" s="264"/>
      <c r="VFB1324" s="264"/>
      <c r="VFC1324" s="264"/>
      <c r="VFD1324" s="264"/>
      <c r="VFE1324" s="264"/>
      <c r="VFF1324" s="264"/>
      <c r="VFG1324" s="264"/>
      <c r="VFH1324" s="264"/>
      <c r="VFI1324" s="264"/>
      <c r="VFJ1324" s="264"/>
      <c r="VFK1324" s="264"/>
      <c r="VFL1324" s="264"/>
      <c r="VFM1324" s="264"/>
      <c r="VFN1324" s="264"/>
      <c r="VFO1324" s="264"/>
      <c r="VFP1324" s="264"/>
      <c r="VFQ1324" s="264"/>
      <c r="VFR1324" s="264"/>
      <c r="VFS1324" s="264"/>
      <c r="VFT1324" s="264"/>
      <c r="VFU1324" s="264"/>
      <c r="VFV1324" s="264"/>
      <c r="VFW1324" s="264"/>
      <c r="VFX1324" s="264"/>
      <c r="VFY1324" s="264"/>
      <c r="VFZ1324" s="264"/>
      <c r="VGA1324" s="264"/>
      <c r="VGB1324" s="264"/>
      <c r="VGC1324" s="264"/>
      <c r="VGD1324" s="264"/>
      <c r="VGE1324" s="264"/>
      <c r="VGF1324" s="264"/>
      <c r="VGG1324" s="264"/>
      <c r="VGH1324" s="264"/>
      <c r="VGI1324" s="264"/>
      <c r="VGJ1324" s="264"/>
      <c r="VGK1324" s="264"/>
      <c r="VGL1324" s="264"/>
      <c r="VGM1324" s="264"/>
      <c r="VGN1324" s="264"/>
      <c r="VGO1324" s="264"/>
      <c r="VGP1324" s="264"/>
      <c r="VGQ1324" s="264"/>
      <c r="VGR1324" s="264"/>
      <c r="VGS1324" s="264"/>
      <c r="VGT1324" s="264"/>
      <c r="VGU1324" s="264"/>
      <c r="VGV1324" s="264"/>
      <c r="VGW1324" s="264"/>
      <c r="VGX1324" s="264"/>
      <c r="VGY1324" s="264"/>
      <c r="VGZ1324" s="264"/>
      <c r="VHA1324" s="264"/>
      <c r="VHB1324" s="264"/>
      <c r="VHC1324" s="264"/>
      <c r="VHD1324" s="264"/>
      <c r="VHE1324" s="264"/>
      <c r="VHF1324" s="264"/>
      <c r="VHG1324" s="264"/>
      <c r="VHH1324" s="264"/>
      <c r="VHI1324" s="264"/>
      <c r="VHJ1324" s="264"/>
      <c r="VHK1324" s="264"/>
      <c r="VHL1324" s="264"/>
      <c r="VHM1324" s="264"/>
      <c r="VHN1324" s="264"/>
      <c r="VHO1324" s="264"/>
      <c r="VHP1324" s="264"/>
      <c r="VHQ1324" s="264"/>
      <c r="VHR1324" s="264"/>
      <c r="VHS1324" s="264"/>
      <c r="VHT1324" s="264"/>
      <c r="VHU1324" s="264"/>
      <c r="VHV1324" s="264"/>
      <c r="VHW1324" s="264"/>
      <c r="VHX1324" s="264"/>
      <c r="VHY1324" s="264"/>
      <c r="VHZ1324" s="264"/>
      <c r="VIA1324" s="264"/>
      <c r="VIB1324" s="264"/>
      <c r="VIC1324" s="264"/>
      <c r="VID1324" s="264"/>
      <c r="VIE1324" s="264"/>
      <c r="VIF1324" s="264"/>
      <c r="VIG1324" s="264"/>
      <c r="VIH1324" s="264"/>
      <c r="VII1324" s="264"/>
      <c r="VIJ1324" s="264"/>
      <c r="VIK1324" s="264"/>
      <c r="VIL1324" s="264"/>
      <c r="VIM1324" s="264"/>
      <c r="VIN1324" s="264"/>
      <c r="VIO1324" s="264"/>
      <c r="VIP1324" s="264"/>
      <c r="VIQ1324" s="264"/>
      <c r="VIR1324" s="264"/>
      <c r="VIS1324" s="264"/>
      <c r="VIT1324" s="264"/>
      <c r="VIU1324" s="264"/>
      <c r="VIV1324" s="264"/>
      <c r="VIW1324" s="264"/>
      <c r="VIX1324" s="264"/>
      <c r="VIY1324" s="264"/>
      <c r="VIZ1324" s="264"/>
      <c r="VJA1324" s="264"/>
      <c r="VJB1324" s="264"/>
      <c r="VJC1324" s="264"/>
      <c r="VJD1324" s="264"/>
      <c r="VJE1324" s="264"/>
      <c r="VJF1324" s="264"/>
      <c r="VJG1324" s="264"/>
      <c r="VJH1324" s="264"/>
      <c r="VJI1324" s="264"/>
      <c r="VJJ1324" s="264"/>
      <c r="VJK1324" s="264"/>
      <c r="VJL1324" s="264"/>
      <c r="VJM1324" s="264"/>
      <c r="VJN1324" s="264"/>
      <c r="VJO1324" s="264"/>
      <c r="VJP1324" s="264"/>
      <c r="VJQ1324" s="264"/>
      <c r="VJR1324" s="264"/>
      <c r="VJS1324" s="264"/>
      <c r="VJT1324" s="264"/>
      <c r="VJU1324" s="264"/>
      <c r="VJV1324" s="264"/>
      <c r="VJW1324" s="264"/>
      <c r="VJX1324" s="264"/>
      <c r="VJY1324" s="264"/>
      <c r="VJZ1324" s="264"/>
      <c r="VKA1324" s="264"/>
      <c r="VKB1324" s="264"/>
      <c r="VKC1324" s="264"/>
      <c r="VKD1324" s="264"/>
      <c r="VKE1324" s="264"/>
      <c r="VKF1324" s="264"/>
      <c r="VKG1324" s="264"/>
      <c r="VKH1324" s="264"/>
      <c r="VKI1324" s="264"/>
      <c r="VKJ1324" s="264"/>
      <c r="VKK1324" s="264"/>
      <c r="VKL1324" s="264"/>
      <c r="VKM1324" s="264"/>
      <c r="VKN1324" s="264"/>
      <c r="VKO1324" s="264"/>
      <c r="VKP1324" s="264"/>
      <c r="VKQ1324" s="264"/>
      <c r="VKR1324" s="264"/>
      <c r="VKS1324" s="264"/>
      <c r="VKT1324" s="264"/>
      <c r="VKU1324" s="264"/>
      <c r="VKV1324" s="264"/>
      <c r="VKW1324" s="264"/>
      <c r="VKX1324" s="264"/>
      <c r="VKY1324" s="264"/>
      <c r="VKZ1324" s="264"/>
      <c r="VLA1324" s="264"/>
      <c r="VLB1324" s="264"/>
      <c r="VLC1324" s="264"/>
      <c r="VLD1324" s="264"/>
      <c r="VLE1324" s="264"/>
      <c r="VLF1324" s="264"/>
      <c r="VLG1324" s="264"/>
      <c r="VLH1324" s="264"/>
      <c r="VLI1324" s="264"/>
      <c r="VLJ1324" s="264"/>
      <c r="VLK1324" s="264"/>
      <c r="VLL1324" s="264"/>
      <c r="VLM1324" s="264"/>
      <c r="VLN1324" s="264"/>
      <c r="VLO1324" s="264"/>
      <c r="VLP1324" s="264"/>
      <c r="VLQ1324" s="264"/>
      <c r="VLR1324" s="264"/>
      <c r="VLS1324" s="264"/>
      <c r="VLT1324" s="264"/>
      <c r="VLU1324" s="264"/>
      <c r="VLV1324" s="264"/>
      <c r="VLW1324" s="264"/>
      <c r="VLX1324" s="264"/>
      <c r="VLY1324" s="264"/>
      <c r="VLZ1324" s="264"/>
      <c r="VMA1324" s="264"/>
      <c r="VMB1324" s="264"/>
      <c r="VMC1324" s="264"/>
      <c r="VMD1324" s="264"/>
      <c r="VME1324" s="264"/>
      <c r="VMF1324" s="264"/>
      <c r="VMG1324" s="264"/>
      <c r="VMH1324" s="264"/>
      <c r="VMI1324" s="264"/>
      <c r="VMJ1324" s="264"/>
      <c r="VMK1324" s="264"/>
      <c r="VML1324" s="264"/>
      <c r="VMM1324" s="264"/>
      <c r="VMN1324" s="264"/>
      <c r="VMO1324" s="264"/>
      <c r="VMP1324" s="264"/>
      <c r="VMQ1324" s="264"/>
      <c r="VMR1324" s="264"/>
      <c r="VMS1324" s="264"/>
      <c r="VMT1324" s="264"/>
      <c r="VMU1324" s="264"/>
      <c r="VMV1324" s="264"/>
      <c r="VMW1324" s="264"/>
      <c r="VMX1324" s="264"/>
      <c r="VMY1324" s="264"/>
      <c r="VMZ1324" s="264"/>
      <c r="VNA1324" s="264"/>
      <c r="VNB1324" s="264"/>
      <c r="VNC1324" s="264"/>
      <c r="VND1324" s="264"/>
      <c r="VNE1324" s="264"/>
      <c r="VNF1324" s="264"/>
      <c r="VNG1324" s="264"/>
      <c r="VNH1324" s="264"/>
      <c r="VNI1324" s="264"/>
      <c r="VNJ1324" s="264"/>
      <c r="VNK1324" s="264"/>
      <c r="VNL1324" s="264"/>
      <c r="VNM1324" s="264"/>
      <c r="VNN1324" s="264"/>
      <c r="VNO1324" s="264"/>
      <c r="VNP1324" s="264"/>
      <c r="VNQ1324" s="264"/>
      <c r="VNR1324" s="264"/>
      <c r="VNS1324" s="264"/>
      <c r="VNT1324" s="264"/>
      <c r="VNU1324" s="264"/>
      <c r="VNV1324" s="264"/>
      <c r="VNW1324" s="264"/>
      <c r="VNX1324" s="264"/>
      <c r="VNY1324" s="264"/>
      <c r="VNZ1324" s="264"/>
      <c r="VOA1324" s="264"/>
      <c r="VOB1324" s="264"/>
      <c r="VOC1324" s="264"/>
      <c r="VOD1324" s="264"/>
      <c r="VOE1324" s="264"/>
      <c r="VOF1324" s="264"/>
      <c r="VOG1324" s="264"/>
      <c r="VOH1324" s="264"/>
      <c r="VOI1324" s="264"/>
      <c r="VOJ1324" s="264"/>
      <c r="VOK1324" s="264"/>
      <c r="VOL1324" s="264"/>
      <c r="VOM1324" s="264"/>
      <c r="VON1324" s="264"/>
      <c r="VOO1324" s="264"/>
      <c r="VOP1324" s="264"/>
      <c r="VOQ1324" s="264"/>
      <c r="VOR1324" s="264"/>
      <c r="VOS1324" s="264"/>
      <c r="VOT1324" s="264"/>
      <c r="VOU1324" s="264"/>
      <c r="VOV1324" s="264"/>
      <c r="VOW1324" s="264"/>
      <c r="VOX1324" s="264"/>
      <c r="VOY1324" s="264"/>
      <c r="VOZ1324" s="264"/>
      <c r="VPA1324" s="264"/>
      <c r="VPB1324" s="264"/>
      <c r="VPC1324" s="264"/>
      <c r="VPD1324" s="264"/>
      <c r="VPE1324" s="264"/>
      <c r="VPF1324" s="264"/>
      <c r="VPG1324" s="264"/>
      <c r="VPH1324" s="264"/>
      <c r="VPI1324" s="264"/>
      <c r="VPJ1324" s="264"/>
      <c r="VPK1324" s="264"/>
      <c r="VPL1324" s="264"/>
      <c r="VPM1324" s="264"/>
      <c r="VPN1324" s="264"/>
      <c r="VPO1324" s="264"/>
      <c r="VPP1324" s="264"/>
      <c r="VPQ1324" s="264"/>
      <c r="VPR1324" s="264"/>
      <c r="VPS1324" s="264"/>
      <c r="VPT1324" s="264"/>
      <c r="VPU1324" s="264"/>
      <c r="VPV1324" s="264"/>
      <c r="VPW1324" s="264"/>
      <c r="VPX1324" s="264"/>
      <c r="VPY1324" s="264"/>
      <c r="VPZ1324" s="264"/>
      <c r="VQA1324" s="264"/>
      <c r="VQB1324" s="264"/>
      <c r="VQC1324" s="264"/>
      <c r="VQD1324" s="264"/>
      <c r="VQE1324" s="264"/>
      <c r="VQF1324" s="264"/>
      <c r="VQG1324" s="264"/>
      <c r="VQH1324" s="264"/>
      <c r="VQI1324" s="264"/>
      <c r="VQJ1324" s="264"/>
      <c r="VQK1324" s="264"/>
      <c r="VQL1324" s="264"/>
      <c r="VQM1324" s="264"/>
      <c r="VQN1324" s="264"/>
      <c r="VQO1324" s="264"/>
      <c r="VQP1324" s="264"/>
      <c r="VQQ1324" s="264"/>
      <c r="VQR1324" s="264"/>
      <c r="VQS1324" s="264"/>
      <c r="VQT1324" s="264"/>
      <c r="VQU1324" s="264"/>
      <c r="VQV1324" s="264"/>
      <c r="VQW1324" s="264"/>
      <c r="VQX1324" s="264"/>
      <c r="VQY1324" s="264"/>
      <c r="VQZ1324" s="264"/>
      <c r="VRA1324" s="264"/>
      <c r="VRB1324" s="264"/>
      <c r="VRC1324" s="264"/>
      <c r="VRD1324" s="264"/>
      <c r="VRE1324" s="264"/>
      <c r="VRF1324" s="264"/>
      <c r="VRG1324" s="264"/>
      <c r="VRH1324" s="264"/>
      <c r="VRI1324" s="264"/>
      <c r="VRJ1324" s="264"/>
      <c r="VRK1324" s="264"/>
      <c r="VRL1324" s="264"/>
      <c r="VRM1324" s="264"/>
      <c r="VRN1324" s="264"/>
      <c r="VRO1324" s="264"/>
      <c r="VRP1324" s="264"/>
      <c r="VRQ1324" s="264"/>
      <c r="VRR1324" s="264"/>
      <c r="VRS1324" s="264"/>
      <c r="VRT1324" s="264"/>
      <c r="VRU1324" s="264"/>
      <c r="VRV1324" s="264"/>
      <c r="VRW1324" s="264"/>
      <c r="VRX1324" s="264"/>
      <c r="VRY1324" s="264"/>
      <c r="VRZ1324" s="264"/>
      <c r="VSA1324" s="264"/>
      <c r="VSB1324" s="264"/>
      <c r="VSC1324" s="264"/>
      <c r="VSD1324" s="264"/>
      <c r="VSE1324" s="264"/>
      <c r="VSF1324" s="264"/>
      <c r="VSG1324" s="264"/>
      <c r="VSH1324" s="264"/>
      <c r="VSI1324" s="264"/>
      <c r="VSJ1324" s="264"/>
      <c r="VSK1324" s="264"/>
      <c r="VSL1324" s="264"/>
      <c r="VSM1324" s="264"/>
      <c r="VSN1324" s="264"/>
      <c r="VSO1324" s="264"/>
      <c r="VSP1324" s="264"/>
      <c r="VSQ1324" s="264"/>
      <c r="VSR1324" s="264"/>
      <c r="VSS1324" s="264"/>
      <c r="VST1324" s="264"/>
      <c r="VSU1324" s="264"/>
      <c r="VSV1324" s="264"/>
      <c r="VSW1324" s="264"/>
      <c r="VSX1324" s="264"/>
      <c r="VSY1324" s="264"/>
      <c r="VSZ1324" s="264"/>
      <c r="VTA1324" s="264"/>
      <c r="VTB1324" s="264"/>
      <c r="VTC1324" s="264"/>
      <c r="VTD1324" s="264"/>
      <c r="VTE1324" s="264"/>
      <c r="VTF1324" s="264"/>
      <c r="VTG1324" s="264"/>
      <c r="VTH1324" s="264"/>
      <c r="VTI1324" s="264"/>
      <c r="VTJ1324" s="264"/>
      <c r="VTK1324" s="264"/>
      <c r="VTL1324" s="264"/>
      <c r="VTM1324" s="264"/>
      <c r="VTN1324" s="264"/>
      <c r="VTO1324" s="264"/>
      <c r="VTP1324" s="264"/>
      <c r="VTQ1324" s="264"/>
      <c r="VTR1324" s="264"/>
      <c r="VTS1324" s="264"/>
      <c r="VTT1324" s="264"/>
      <c r="VTU1324" s="264"/>
      <c r="VTV1324" s="264"/>
      <c r="VTW1324" s="264"/>
      <c r="VTX1324" s="264"/>
      <c r="VTY1324" s="264"/>
      <c r="VTZ1324" s="264"/>
      <c r="VUA1324" s="264"/>
      <c r="VUB1324" s="264"/>
      <c r="VUC1324" s="264"/>
      <c r="VUD1324" s="264"/>
      <c r="VUE1324" s="264"/>
      <c r="VUF1324" s="264"/>
      <c r="VUG1324" s="264"/>
      <c r="VUH1324" s="264"/>
      <c r="VUI1324" s="264"/>
      <c r="VUJ1324" s="264"/>
      <c r="VUK1324" s="264"/>
      <c r="VUL1324" s="264"/>
      <c r="VUM1324" s="264"/>
      <c r="VUN1324" s="264"/>
      <c r="VUO1324" s="264"/>
      <c r="VUP1324" s="264"/>
      <c r="VUQ1324" s="264"/>
      <c r="VUR1324" s="264"/>
      <c r="VUS1324" s="264"/>
      <c r="VUT1324" s="264"/>
      <c r="VUU1324" s="264"/>
      <c r="VUV1324" s="264"/>
      <c r="VUW1324" s="264"/>
      <c r="VUX1324" s="264"/>
      <c r="VUY1324" s="264"/>
      <c r="VUZ1324" s="264"/>
      <c r="VVA1324" s="264"/>
      <c r="VVB1324" s="264"/>
      <c r="VVC1324" s="264"/>
      <c r="VVD1324" s="264"/>
      <c r="VVE1324" s="264"/>
      <c r="VVF1324" s="264"/>
      <c r="VVG1324" s="264"/>
      <c r="VVH1324" s="264"/>
      <c r="VVI1324" s="264"/>
      <c r="VVJ1324" s="264"/>
      <c r="VVK1324" s="264"/>
      <c r="VVL1324" s="264"/>
      <c r="VVM1324" s="264"/>
      <c r="VVN1324" s="264"/>
      <c r="VVO1324" s="264"/>
      <c r="VVP1324" s="264"/>
      <c r="VVQ1324" s="264"/>
      <c r="VVR1324" s="264"/>
      <c r="VVS1324" s="264"/>
      <c r="VVT1324" s="264"/>
      <c r="VVU1324" s="264"/>
      <c r="VVV1324" s="264"/>
      <c r="VVW1324" s="264"/>
      <c r="VVX1324" s="264"/>
      <c r="VVY1324" s="264"/>
      <c r="VVZ1324" s="264"/>
      <c r="VWA1324" s="264"/>
      <c r="VWB1324" s="264"/>
      <c r="VWC1324" s="264"/>
      <c r="VWD1324" s="264"/>
      <c r="VWE1324" s="264"/>
      <c r="VWF1324" s="264"/>
      <c r="VWG1324" s="264"/>
      <c r="VWH1324" s="264"/>
      <c r="VWI1324" s="264"/>
      <c r="VWJ1324" s="264"/>
      <c r="VWK1324" s="264"/>
      <c r="VWL1324" s="264"/>
      <c r="VWM1324" s="264"/>
      <c r="VWN1324" s="264"/>
      <c r="VWO1324" s="264"/>
      <c r="VWP1324" s="264"/>
      <c r="VWQ1324" s="264"/>
      <c r="VWR1324" s="264"/>
      <c r="VWS1324" s="264"/>
      <c r="VWT1324" s="264"/>
      <c r="VWU1324" s="264"/>
      <c r="VWV1324" s="264"/>
      <c r="VWW1324" s="264"/>
      <c r="VWX1324" s="264"/>
      <c r="VWY1324" s="264"/>
      <c r="VWZ1324" s="264"/>
      <c r="VXA1324" s="264"/>
      <c r="VXB1324" s="264"/>
      <c r="VXC1324" s="264"/>
      <c r="VXD1324" s="264"/>
      <c r="VXE1324" s="264"/>
      <c r="VXF1324" s="264"/>
      <c r="VXG1324" s="264"/>
      <c r="VXH1324" s="264"/>
      <c r="VXI1324" s="264"/>
      <c r="VXJ1324" s="264"/>
      <c r="VXK1324" s="264"/>
      <c r="VXL1324" s="264"/>
      <c r="VXM1324" s="264"/>
      <c r="VXN1324" s="264"/>
      <c r="VXO1324" s="264"/>
      <c r="VXP1324" s="264"/>
      <c r="VXQ1324" s="264"/>
      <c r="VXR1324" s="264"/>
      <c r="VXS1324" s="264"/>
      <c r="VXT1324" s="264"/>
      <c r="VXU1324" s="264"/>
      <c r="VXV1324" s="264"/>
      <c r="VXW1324" s="264"/>
      <c r="VXX1324" s="264"/>
      <c r="VXY1324" s="264"/>
      <c r="VXZ1324" s="264"/>
      <c r="VYA1324" s="264"/>
      <c r="VYB1324" s="264"/>
      <c r="VYC1324" s="264"/>
      <c r="VYD1324" s="264"/>
      <c r="VYE1324" s="264"/>
      <c r="VYF1324" s="264"/>
      <c r="VYG1324" s="264"/>
      <c r="VYH1324" s="264"/>
      <c r="VYI1324" s="264"/>
      <c r="VYJ1324" s="264"/>
      <c r="VYK1324" s="264"/>
      <c r="VYL1324" s="264"/>
      <c r="VYM1324" s="264"/>
      <c r="VYN1324" s="264"/>
      <c r="VYO1324" s="264"/>
      <c r="VYP1324" s="264"/>
      <c r="VYQ1324" s="264"/>
      <c r="VYR1324" s="264"/>
      <c r="VYS1324" s="264"/>
      <c r="VYT1324" s="264"/>
      <c r="VYU1324" s="264"/>
      <c r="VYV1324" s="264"/>
      <c r="VYW1324" s="264"/>
      <c r="VYX1324" s="264"/>
      <c r="VYY1324" s="264"/>
      <c r="VYZ1324" s="264"/>
      <c r="VZA1324" s="264"/>
      <c r="VZB1324" s="264"/>
      <c r="VZC1324" s="264"/>
      <c r="VZD1324" s="264"/>
      <c r="VZE1324" s="264"/>
      <c r="VZF1324" s="264"/>
      <c r="VZG1324" s="264"/>
      <c r="VZH1324" s="264"/>
      <c r="VZI1324" s="264"/>
      <c r="VZJ1324" s="264"/>
      <c r="VZK1324" s="264"/>
      <c r="VZL1324" s="264"/>
      <c r="VZM1324" s="264"/>
      <c r="VZN1324" s="264"/>
      <c r="VZO1324" s="264"/>
      <c r="VZP1324" s="264"/>
      <c r="VZQ1324" s="264"/>
      <c r="VZR1324" s="264"/>
      <c r="VZS1324" s="264"/>
      <c r="VZT1324" s="264"/>
      <c r="VZU1324" s="264"/>
      <c r="VZV1324" s="264"/>
      <c r="VZW1324" s="264"/>
      <c r="VZX1324" s="264"/>
      <c r="VZY1324" s="264"/>
      <c r="VZZ1324" s="264"/>
      <c r="WAA1324" s="264"/>
      <c r="WAB1324" s="264"/>
      <c r="WAC1324" s="264"/>
      <c r="WAD1324" s="264"/>
      <c r="WAE1324" s="264"/>
      <c r="WAF1324" s="264"/>
      <c r="WAG1324" s="264"/>
      <c r="WAH1324" s="264"/>
      <c r="WAI1324" s="264"/>
      <c r="WAJ1324" s="264"/>
      <c r="WAK1324" s="264"/>
      <c r="WAL1324" s="264"/>
      <c r="WAM1324" s="264"/>
      <c r="WAN1324" s="264"/>
      <c r="WAO1324" s="264"/>
      <c r="WAP1324" s="264"/>
      <c r="WAQ1324" s="264"/>
      <c r="WAR1324" s="264"/>
      <c r="WAS1324" s="264"/>
      <c r="WAT1324" s="264"/>
      <c r="WAU1324" s="264"/>
      <c r="WAV1324" s="264"/>
      <c r="WAW1324" s="264"/>
      <c r="WAX1324" s="264"/>
      <c r="WAY1324" s="264"/>
      <c r="WAZ1324" s="264"/>
      <c r="WBA1324" s="264"/>
      <c r="WBB1324" s="264"/>
      <c r="WBC1324" s="264"/>
      <c r="WBD1324" s="264"/>
      <c r="WBE1324" s="264"/>
      <c r="WBF1324" s="264"/>
      <c r="WBG1324" s="264"/>
      <c r="WBH1324" s="264"/>
      <c r="WBI1324" s="264"/>
      <c r="WBJ1324" s="264"/>
      <c r="WBK1324" s="264"/>
      <c r="WBL1324" s="264"/>
      <c r="WBM1324" s="264"/>
      <c r="WBN1324" s="264"/>
      <c r="WBO1324" s="264"/>
      <c r="WBP1324" s="264"/>
      <c r="WBQ1324" s="264"/>
      <c r="WBR1324" s="264"/>
      <c r="WBS1324" s="264"/>
      <c r="WBT1324" s="264"/>
      <c r="WBU1324" s="264"/>
      <c r="WBV1324" s="264"/>
      <c r="WBW1324" s="264"/>
      <c r="WBX1324" s="264"/>
      <c r="WBY1324" s="264"/>
      <c r="WBZ1324" s="264"/>
      <c r="WCA1324" s="264"/>
      <c r="WCB1324" s="264"/>
      <c r="WCC1324" s="264"/>
      <c r="WCD1324" s="264"/>
      <c r="WCE1324" s="264"/>
      <c r="WCF1324" s="264"/>
      <c r="WCG1324" s="264"/>
      <c r="WCH1324" s="264"/>
      <c r="WCI1324" s="264"/>
      <c r="WCJ1324" s="264"/>
      <c r="WCK1324" s="264"/>
      <c r="WCL1324" s="264"/>
      <c r="WCM1324" s="264"/>
      <c r="WCN1324" s="264"/>
      <c r="WCO1324" s="264"/>
      <c r="WCP1324" s="264"/>
      <c r="WCQ1324" s="264"/>
      <c r="WCR1324" s="264"/>
      <c r="WCS1324" s="264"/>
      <c r="WCT1324" s="264"/>
      <c r="WCU1324" s="264"/>
      <c r="WCV1324" s="264"/>
      <c r="WCW1324" s="264"/>
      <c r="WCX1324" s="264"/>
      <c r="WCY1324" s="264"/>
      <c r="WCZ1324" s="264"/>
      <c r="WDA1324" s="264"/>
      <c r="WDB1324" s="264"/>
      <c r="WDC1324" s="264"/>
      <c r="WDD1324" s="264"/>
      <c r="WDE1324" s="264"/>
      <c r="WDF1324" s="264"/>
      <c r="WDG1324" s="264"/>
      <c r="WDH1324" s="264"/>
      <c r="WDI1324" s="264"/>
      <c r="WDJ1324" s="264"/>
      <c r="WDK1324" s="264"/>
      <c r="WDL1324" s="264"/>
      <c r="WDM1324" s="264"/>
      <c r="WDN1324" s="264"/>
      <c r="WDO1324" s="264"/>
      <c r="WDP1324" s="264"/>
      <c r="WDQ1324" s="264"/>
      <c r="WDR1324" s="264"/>
      <c r="WDS1324" s="264"/>
      <c r="WDT1324" s="264"/>
      <c r="WDU1324" s="264"/>
      <c r="WDV1324" s="264"/>
      <c r="WDW1324" s="264"/>
      <c r="WDX1324" s="264"/>
      <c r="WDY1324" s="264"/>
      <c r="WDZ1324" s="264"/>
      <c r="WEA1324" s="264"/>
      <c r="WEB1324" s="264"/>
      <c r="WEC1324" s="264"/>
      <c r="WED1324" s="264"/>
      <c r="WEE1324" s="264"/>
      <c r="WEF1324" s="264"/>
      <c r="WEG1324" s="264"/>
      <c r="WEH1324" s="264"/>
      <c r="WEI1324" s="264"/>
      <c r="WEJ1324" s="264"/>
      <c r="WEK1324" s="264"/>
      <c r="WEL1324" s="264"/>
      <c r="WEM1324" s="264"/>
      <c r="WEN1324" s="264"/>
      <c r="WEO1324" s="264"/>
      <c r="WEP1324" s="264"/>
      <c r="WEQ1324" s="264"/>
      <c r="WER1324" s="264"/>
      <c r="WES1324" s="264"/>
      <c r="WET1324" s="264"/>
      <c r="WEU1324" s="264"/>
      <c r="WEV1324" s="264"/>
      <c r="WEW1324" s="264"/>
      <c r="WEX1324" s="264"/>
      <c r="WEY1324" s="264"/>
      <c r="WEZ1324" s="264"/>
      <c r="WFA1324" s="264"/>
      <c r="WFB1324" s="264"/>
      <c r="WFC1324" s="264"/>
      <c r="WFD1324" s="264"/>
      <c r="WFE1324" s="264"/>
      <c r="WFF1324" s="264"/>
      <c r="WFG1324" s="264"/>
      <c r="WFH1324" s="264"/>
      <c r="WFI1324" s="264"/>
      <c r="WFJ1324" s="264"/>
      <c r="WFK1324" s="264"/>
      <c r="WFL1324" s="264"/>
      <c r="WFM1324" s="264"/>
      <c r="WFN1324" s="264"/>
      <c r="WFO1324" s="264"/>
      <c r="WFP1324" s="264"/>
      <c r="WFQ1324" s="264"/>
      <c r="WFR1324" s="264"/>
      <c r="WFS1324" s="264"/>
      <c r="WFT1324" s="264"/>
      <c r="WFU1324" s="264"/>
      <c r="WFV1324" s="264"/>
      <c r="WFW1324" s="264"/>
      <c r="WFX1324" s="264"/>
      <c r="WFY1324" s="264"/>
      <c r="WFZ1324" s="264"/>
      <c r="WGA1324" s="264"/>
      <c r="WGB1324" s="264"/>
      <c r="WGC1324" s="264"/>
      <c r="WGD1324" s="264"/>
      <c r="WGE1324" s="264"/>
      <c r="WGF1324" s="264"/>
      <c r="WGG1324" s="264"/>
      <c r="WGH1324" s="264"/>
      <c r="WGI1324" s="264"/>
      <c r="WGJ1324" s="264"/>
      <c r="WGK1324" s="264"/>
      <c r="WGL1324" s="264"/>
      <c r="WGM1324" s="264"/>
      <c r="WGN1324" s="264"/>
      <c r="WGO1324" s="264"/>
      <c r="WGP1324" s="264"/>
      <c r="WGQ1324" s="264"/>
      <c r="WGR1324" s="264"/>
      <c r="WGS1324" s="264"/>
      <c r="WGT1324" s="264"/>
      <c r="WGU1324" s="264"/>
      <c r="WGV1324" s="264"/>
      <c r="WGW1324" s="264"/>
      <c r="WGX1324" s="264"/>
      <c r="WGY1324" s="264"/>
      <c r="WGZ1324" s="264"/>
      <c r="WHA1324" s="264"/>
      <c r="WHB1324" s="264"/>
      <c r="WHC1324" s="264"/>
      <c r="WHD1324" s="264"/>
      <c r="WHE1324" s="264"/>
      <c r="WHF1324" s="264"/>
      <c r="WHG1324" s="264"/>
      <c r="WHH1324" s="264"/>
      <c r="WHI1324" s="264"/>
      <c r="WHJ1324" s="264"/>
      <c r="WHK1324" s="264"/>
      <c r="WHL1324" s="264"/>
      <c r="WHM1324" s="264"/>
      <c r="WHN1324" s="264"/>
      <c r="WHO1324" s="264"/>
      <c r="WHP1324" s="264"/>
      <c r="WHQ1324" s="264"/>
      <c r="WHR1324" s="264"/>
      <c r="WHS1324" s="264"/>
      <c r="WHT1324" s="264"/>
      <c r="WHU1324" s="264"/>
      <c r="WHV1324" s="264"/>
      <c r="WHW1324" s="264"/>
      <c r="WHX1324" s="264"/>
      <c r="WHY1324" s="264"/>
      <c r="WHZ1324" s="264"/>
      <c r="WIA1324" s="264"/>
      <c r="WIB1324" s="264"/>
      <c r="WIC1324" s="264"/>
      <c r="WID1324" s="264"/>
      <c r="WIE1324" s="264"/>
      <c r="WIF1324" s="264"/>
      <c r="WIG1324" s="264"/>
      <c r="WIH1324" s="264"/>
      <c r="WII1324" s="264"/>
      <c r="WIJ1324" s="264"/>
      <c r="WIK1324" s="264"/>
      <c r="WIL1324" s="264"/>
      <c r="WIM1324" s="264"/>
      <c r="WIN1324" s="264"/>
      <c r="WIO1324" s="264"/>
      <c r="WIP1324" s="264"/>
      <c r="WIQ1324" s="264"/>
      <c r="WIR1324" s="264"/>
      <c r="WIS1324" s="264"/>
      <c r="WIT1324" s="264"/>
      <c r="WIU1324" s="264"/>
      <c r="WIV1324" s="264"/>
      <c r="WIW1324" s="264"/>
      <c r="WIX1324" s="264"/>
      <c r="WIY1324" s="264"/>
      <c r="WIZ1324" s="264"/>
      <c r="WJA1324" s="264"/>
      <c r="WJB1324" s="264"/>
      <c r="WJC1324" s="264"/>
      <c r="WJD1324" s="264"/>
      <c r="WJE1324" s="264"/>
      <c r="WJF1324" s="264"/>
      <c r="WJG1324" s="264"/>
      <c r="WJH1324" s="264"/>
      <c r="WJI1324" s="264"/>
      <c r="WJJ1324" s="264"/>
      <c r="WJK1324" s="264"/>
      <c r="WJL1324" s="264"/>
      <c r="WJM1324" s="264"/>
      <c r="WJN1324" s="264"/>
      <c r="WJO1324" s="264"/>
      <c r="WJP1324" s="264"/>
      <c r="WJQ1324" s="264"/>
      <c r="WJR1324" s="264"/>
      <c r="WJS1324" s="264"/>
      <c r="WJT1324" s="264"/>
      <c r="WJU1324" s="264"/>
      <c r="WJV1324" s="264"/>
      <c r="WJW1324" s="264"/>
      <c r="WJX1324" s="264"/>
      <c r="WJY1324" s="264"/>
      <c r="WJZ1324" s="264"/>
      <c r="WKA1324" s="264"/>
      <c r="WKB1324" s="264"/>
      <c r="WKC1324" s="264"/>
      <c r="WKD1324" s="264"/>
      <c r="WKE1324" s="264"/>
      <c r="WKF1324" s="264"/>
      <c r="WKG1324" s="264"/>
      <c r="WKH1324" s="264"/>
      <c r="WKI1324" s="264"/>
      <c r="WKJ1324" s="264"/>
      <c r="WKK1324" s="264"/>
      <c r="WKL1324" s="264"/>
      <c r="WKM1324" s="264"/>
      <c r="WKN1324" s="264"/>
      <c r="WKO1324" s="264"/>
      <c r="WKP1324" s="264"/>
      <c r="WKQ1324" s="264"/>
      <c r="WKR1324" s="264"/>
      <c r="WKS1324" s="264"/>
      <c r="WKT1324" s="264"/>
      <c r="WKU1324" s="264"/>
      <c r="WKV1324" s="264"/>
      <c r="WKW1324" s="264"/>
      <c r="WKX1324" s="264"/>
      <c r="WKY1324" s="264"/>
      <c r="WKZ1324" s="264"/>
      <c r="WLA1324" s="264"/>
      <c r="WLB1324" s="264"/>
      <c r="WLC1324" s="264"/>
      <c r="WLD1324" s="264"/>
      <c r="WLE1324" s="264"/>
      <c r="WLF1324" s="264"/>
      <c r="WLG1324" s="264"/>
      <c r="WLH1324" s="264"/>
      <c r="WLI1324" s="264"/>
      <c r="WLJ1324" s="264"/>
      <c r="WLK1324" s="264"/>
      <c r="WLL1324" s="264"/>
      <c r="WLM1324" s="264"/>
      <c r="WLN1324" s="264"/>
      <c r="WLO1324" s="264"/>
      <c r="WLP1324" s="264"/>
      <c r="WLQ1324" s="264"/>
      <c r="WLR1324" s="264"/>
      <c r="WLS1324" s="264"/>
      <c r="WLT1324" s="264"/>
      <c r="WLU1324" s="264"/>
      <c r="WLV1324" s="264"/>
      <c r="WLW1324" s="264"/>
      <c r="WLX1324" s="264"/>
      <c r="WLY1324" s="264"/>
      <c r="WLZ1324" s="264"/>
      <c r="WMA1324" s="264"/>
      <c r="WMB1324" s="264"/>
      <c r="WMC1324" s="264"/>
      <c r="WMD1324" s="264"/>
      <c r="WME1324" s="264"/>
      <c r="WMF1324" s="264"/>
      <c r="WMG1324" s="264"/>
      <c r="WMH1324" s="264"/>
      <c r="WMI1324" s="264"/>
      <c r="WMJ1324" s="264"/>
      <c r="WMK1324" s="264"/>
      <c r="WML1324" s="264"/>
      <c r="WMM1324" s="264"/>
      <c r="WMN1324" s="264"/>
      <c r="WMO1324" s="264"/>
      <c r="WMP1324" s="264"/>
      <c r="WMQ1324" s="264"/>
      <c r="WMR1324" s="264"/>
      <c r="WMS1324" s="264"/>
      <c r="WMT1324" s="264"/>
      <c r="WMU1324" s="264"/>
      <c r="WMV1324" s="264"/>
      <c r="WMW1324" s="264"/>
      <c r="WMX1324" s="264"/>
      <c r="WMY1324" s="264"/>
      <c r="WMZ1324" s="264"/>
      <c r="WNA1324" s="264"/>
      <c r="WNB1324" s="264"/>
      <c r="WNC1324" s="264"/>
      <c r="WND1324" s="264"/>
      <c r="WNE1324" s="264"/>
      <c r="WNF1324" s="264"/>
      <c r="WNG1324" s="264"/>
      <c r="WNH1324" s="264"/>
      <c r="WNI1324" s="264"/>
      <c r="WNJ1324" s="264"/>
      <c r="WNK1324" s="264"/>
      <c r="WNL1324" s="264"/>
      <c r="WNM1324" s="264"/>
      <c r="WNN1324" s="264"/>
      <c r="WNO1324" s="264"/>
      <c r="WNP1324" s="264"/>
      <c r="WNQ1324" s="264"/>
      <c r="WNR1324" s="264"/>
      <c r="WNS1324" s="264"/>
      <c r="WNT1324" s="264"/>
      <c r="WNU1324" s="264"/>
      <c r="WNV1324" s="264"/>
      <c r="WNW1324" s="264"/>
      <c r="WNX1324" s="264"/>
      <c r="WNY1324" s="264"/>
      <c r="WNZ1324" s="264"/>
      <c r="WOA1324" s="264"/>
      <c r="WOB1324" s="264"/>
      <c r="WOC1324" s="264"/>
      <c r="WOD1324" s="264"/>
      <c r="WOE1324" s="264"/>
      <c r="WOF1324" s="264"/>
      <c r="WOG1324" s="264"/>
      <c r="WOH1324" s="264"/>
      <c r="WOI1324" s="264"/>
      <c r="WOJ1324" s="264"/>
      <c r="WOK1324" s="264"/>
      <c r="WOL1324" s="264"/>
      <c r="WOM1324" s="264"/>
      <c r="WON1324" s="264"/>
      <c r="WOO1324" s="264"/>
      <c r="WOP1324" s="264"/>
      <c r="WOQ1324" s="264"/>
      <c r="WOR1324" s="264"/>
      <c r="WOS1324" s="264"/>
      <c r="WOT1324" s="264"/>
      <c r="WOU1324" s="264"/>
      <c r="WOV1324" s="264"/>
      <c r="WOW1324" s="264"/>
      <c r="WOX1324" s="264"/>
      <c r="WOY1324" s="264"/>
      <c r="WOZ1324" s="264"/>
      <c r="WPA1324" s="264"/>
      <c r="WPB1324" s="264"/>
      <c r="WPC1324" s="264"/>
      <c r="WPD1324" s="264"/>
      <c r="WPE1324" s="264"/>
      <c r="WPF1324" s="264"/>
      <c r="WPG1324" s="264"/>
      <c r="WPH1324" s="264"/>
      <c r="WPI1324" s="264"/>
      <c r="WPJ1324" s="264"/>
      <c r="WPK1324" s="264"/>
      <c r="WPL1324" s="264"/>
      <c r="WPM1324" s="264"/>
      <c r="WPN1324" s="264"/>
      <c r="WPO1324" s="264"/>
      <c r="WPP1324" s="264"/>
      <c r="WPQ1324" s="264"/>
      <c r="WPR1324" s="264"/>
      <c r="WPS1324" s="264"/>
      <c r="WPT1324" s="264"/>
      <c r="WPU1324" s="264"/>
      <c r="WPV1324" s="264"/>
      <c r="WPW1324" s="264"/>
      <c r="WPX1324" s="264"/>
      <c r="WPY1324" s="264"/>
      <c r="WPZ1324" s="264"/>
      <c r="WQA1324" s="264"/>
      <c r="WQB1324" s="264"/>
      <c r="WQC1324" s="264"/>
      <c r="WQD1324" s="264"/>
      <c r="WQE1324" s="264"/>
      <c r="WQF1324" s="264"/>
      <c r="WQG1324" s="264"/>
      <c r="WQH1324" s="264"/>
      <c r="WQI1324" s="264"/>
      <c r="WQJ1324" s="264"/>
      <c r="WQK1324" s="264"/>
      <c r="WQL1324" s="264"/>
      <c r="WQM1324" s="264"/>
      <c r="WQN1324" s="264"/>
      <c r="WQO1324" s="264"/>
      <c r="WQP1324" s="264"/>
      <c r="WQQ1324" s="264"/>
      <c r="WQR1324" s="264"/>
      <c r="WQS1324" s="264"/>
      <c r="WQT1324" s="264"/>
      <c r="WQU1324" s="264"/>
      <c r="WQV1324" s="264"/>
      <c r="WQW1324" s="264"/>
      <c r="WQX1324" s="264"/>
      <c r="WQY1324" s="264"/>
      <c r="WQZ1324" s="264"/>
      <c r="WRA1324" s="264"/>
      <c r="WRB1324" s="264"/>
      <c r="WRC1324" s="264"/>
      <c r="WRD1324" s="264"/>
      <c r="WRE1324" s="264"/>
      <c r="WRF1324" s="264"/>
      <c r="WRG1324" s="264"/>
      <c r="WRH1324" s="264"/>
      <c r="WRI1324" s="264"/>
      <c r="WRJ1324" s="264"/>
      <c r="WRK1324" s="264"/>
      <c r="WRL1324" s="264"/>
      <c r="WRM1324" s="264"/>
      <c r="WRN1324" s="264"/>
      <c r="WRO1324" s="264"/>
      <c r="WRP1324" s="264"/>
      <c r="WRQ1324" s="264"/>
      <c r="WRR1324" s="264"/>
      <c r="WRS1324" s="264"/>
      <c r="WRT1324" s="264"/>
      <c r="WRU1324" s="264"/>
      <c r="WRV1324" s="264"/>
      <c r="WRW1324" s="264"/>
      <c r="WRX1324" s="264"/>
      <c r="WRY1324" s="264"/>
      <c r="WRZ1324" s="264"/>
      <c r="WSA1324" s="264"/>
      <c r="WSB1324" s="264"/>
      <c r="WSC1324" s="264"/>
      <c r="WSD1324" s="264"/>
      <c r="WSE1324" s="264"/>
      <c r="WSF1324" s="264"/>
      <c r="WSG1324" s="264"/>
      <c r="WSH1324" s="264"/>
      <c r="WSI1324" s="264"/>
      <c r="WSJ1324" s="264"/>
      <c r="WSK1324" s="264"/>
      <c r="WSL1324" s="264"/>
      <c r="WSM1324" s="264"/>
      <c r="WSN1324" s="264"/>
      <c r="WSO1324" s="264"/>
      <c r="WSP1324" s="264"/>
      <c r="WSQ1324" s="264"/>
      <c r="WSR1324" s="264"/>
      <c r="WSS1324" s="264"/>
      <c r="WST1324" s="264"/>
      <c r="WSU1324" s="264"/>
      <c r="WSV1324" s="264"/>
      <c r="WSW1324" s="264"/>
      <c r="WSX1324" s="264"/>
      <c r="WSY1324" s="264"/>
      <c r="WSZ1324" s="264"/>
      <c r="WTA1324" s="264"/>
      <c r="WTB1324" s="264"/>
      <c r="WTC1324" s="264"/>
      <c r="WTD1324" s="264"/>
      <c r="WTE1324" s="264"/>
      <c r="WTF1324" s="264"/>
      <c r="WTG1324" s="264"/>
      <c r="WTH1324" s="264"/>
      <c r="WTI1324" s="264"/>
      <c r="WTJ1324" s="264"/>
      <c r="WTK1324" s="264"/>
      <c r="WTL1324" s="264"/>
      <c r="WTM1324" s="264"/>
      <c r="WTN1324" s="264"/>
      <c r="WTO1324" s="264"/>
      <c r="WTP1324" s="264"/>
      <c r="WTQ1324" s="264"/>
      <c r="WTR1324" s="264"/>
      <c r="WTS1324" s="264"/>
      <c r="WTT1324" s="264"/>
      <c r="WTU1324" s="264"/>
      <c r="WTV1324" s="264"/>
      <c r="WTW1324" s="264"/>
      <c r="WTX1324" s="264"/>
      <c r="WTY1324" s="264"/>
      <c r="WTZ1324" s="264"/>
      <c r="WUA1324" s="264"/>
      <c r="WUB1324" s="264"/>
      <c r="WUC1324" s="264"/>
      <c r="WUD1324" s="264"/>
      <c r="WUE1324" s="264"/>
      <c r="WUF1324" s="264"/>
      <c r="WUG1324" s="264"/>
      <c r="WUH1324" s="264"/>
      <c r="WUI1324" s="264"/>
      <c r="WUJ1324" s="264"/>
      <c r="WUK1324" s="264"/>
      <c r="WUL1324" s="264"/>
      <c r="WUM1324" s="264"/>
      <c r="WUN1324" s="264"/>
      <c r="WUO1324" s="264"/>
      <c r="WUP1324" s="264"/>
      <c r="WUQ1324" s="264"/>
      <c r="WUR1324" s="264"/>
      <c r="WUS1324" s="264"/>
      <c r="WUT1324" s="264"/>
      <c r="WUU1324" s="264"/>
      <c r="WUV1324" s="264"/>
      <c r="WUW1324" s="264"/>
      <c r="WUX1324" s="264"/>
      <c r="WUY1324" s="264"/>
      <c r="WUZ1324" s="264"/>
      <c r="WVA1324" s="264"/>
      <c r="WVB1324" s="264"/>
      <c r="WVC1324" s="264"/>
      <c r="WVD1324" s="264"/>
      <c r="WVE1324" s="264"/>
      <c r="WVF1324" s="264"/>
      <c r="WVG1324" s="264"/>
      <c r="WVH1324" s="264"/>
      <c r="WVI1324" s="264"/>
      <c r="WVJ1324" s="264"/>
      <c r="WVK1324" s="264"/>
      <c r="WVL1324" s="264"/>
      <c r="WVM1324" s="264"/>
      <c r="WVN1324" s="264"/>
      <c r="WVO1324" s="264"/>
      <c r="WVP1324" s="264"/>
      <c r="WVQ1324" s="264"/>
      <c r="WVR1324" s="264"/>
      <c r="WVS1324" s="264"/>
      <c r="WVT1324" s="264"/>
      <c r="WVU1324" s="264"/>
      <c r="WVV1324" s="264"/>
      <c r="WVW1324" s="264"/>
      <c r="WVX1324" s="264"/>
      <c r="WVY1324" s="264"/>
      <c r="WVZ1324" s="264"/>
      <c r="WWA1324" s="264"/>
      <c r="WWB1324" s="264"/>
      <c r="WWC1324" s="264"/>
      <c r="WWD1324" s="264"/>
      <c r="WWE1324" s="264"/>
      <c r="WWF1324" s="264"/>
      <c r="WWG1324" s="264"/>
      <c r="WWH1324" s="264"/>
      <c r="WWI1324" s="264"/>
      <c r="WWJ1324" s="264"/>
      <c r="WWK1324" s="264"/>
      <c r="WWL1324" s="264"/>
      <c r="WWM1324" s="264"/>
      <c r="WWN1324" s="264"/>
      <c r="WWO1324" s="264"/>
      <c r="WWP1324" s="264"/>
      <c r="WWQ1324" s="264"/>
      <c r="WWR1324" s="264"/>
      <c r="WWS1324" s="264"/>
      <c r="WWT1324" s="264"/>
      <c r="WWU1324" s="264"/>
      <c r="WWV1324" s="264"/>
      <c r="WWW1324" s="264"/>
      <c r="WWX1324" s="264"/>
      <c r="WWY1324" s="264"/>
      <c r="WWZ1324" s="264"/>
      <c r="WXA1324" s="264"/>
      <c r="WXB1324" s="264"/>
      <c r="WXC1324" s="264"/>
      <c r="WXD1324" s="264"/>
      <c r="WXE1324" s="264"/>
      <c r="WXF1324" s="264"/>
      <c r="WXG1324" s="264"/>
      <c r="WXH1324" s="264"/>
      <c r="WXI1324" s="264"/>
      <c r="WXJ1324" s="264"/>
      <c r="WXK1324" s="264"/>
      <c r="WXL1324" s="264"/>
      <c r="WXM1324" s="264"/>
      <c r="WXN1324" s="264"/>
      <c r="WXO1324" s="264"/>
      <c r="WXP1324" s="264"/>
      <c r="WXQ1324" s="264"/>
      <c r="WXR1324" s="264"/>
      <c r="WXS1324" s="264"/>
      <c r="WXT1324" s="264"/>
      <c r="WXU1324" s="264"/>
      <c r="WXV1324" s="264"/>
      <c r="WXW1324" s="264"/>
      <c r="WXX1324" s="264"/>
      <c r="WXY1324" s="264"/>
      <c r="WXZ1324" s="264"/>
      <c r="WYA1324" s="264"/>
      <c r="WYB1324" s="264"/>
      <c r="WYC1324" s="264"/>
      <c r="WYD1324" s="264"/>
      <c r="WYE1324" s="264"/>
      <c r="WYF1324" s="264"/>
      <c r="WYG1324" s="264"/>
      <c r="WYH1324" s="264"/>
      <c r="WYI1324" s="264"/>
      <c r="WYJ1324" s="264"/>
      <c r="WYK1324" s="264"/>
      <c r="WYL1324" s="264"/>
      <c r="WYM1324" s="264"/>
      <c r="WYN1324" s="264"/>
      <c r="WYO1324" s="264"/>
      <c r="WYP1324" s="264"/>
      <c r="WYQ1324" s="264"/>
      <c r="WYR1324" s="264"/>
      <c r="WYS1324" s="264"/>
      <c r="WYT1324" s="264"/>
      <c r="WYU1324" s="264"/>
      <c r="WYV1324" s="264"/>
      <c r="WYW1324" s="264"/>
      <c r="WYX1324" s="264"/>
      <c r="WYY1324" s="264"/>
      <c r="WYZ1324" s="264"/>
      <c r="WZA1324" s="264"/>
      <c r="WZB1324" s="264"/>
      <c r="WZC1324" s="264"/>
      <c r="WZD1324" s="264"/>
      <c r="WZE1324" s="264"/>
      <c r="WZF1324" s="264"/>
      <c r="WZG1324" s="264"/>
      <c r="WZH1324" s="264"/>
      <c r="WZI1324" s="264"/>
      <c r="WZJ1324" s="264"/>
      <c r="WZK1324" s="264"/>
      <c r="WZL1324" s="264"/>
      <c r="WZM1324" s="264"/>
      <c r="WZN1324" s="264"/>
      <c r="WZO1324" s="264"/>
      <c r="WZP1324" s="264"/>
      <c r="WZQ1324" s="264"/>
      <c r="WZR1324" s="264"/>
      <c r="WZS1324" s="264"/>
      <c r="WZT1324" s="264"/>
      <c r="WZU1324" s="264"/>
      <c r="WZV1324" s="264"/>
      <c r="WZW1324" s="264"/>
      <c r="WZX1324" s="264"/>
      <c r="WZY1324" s="264"/>
      <c r="WZZ1324" s="264"/>
      <c r="XAA1324" s="264"/>
      <c r="XAB1324" s="264"/>
      <c r="XAC1324" s="264"/>
      <c r="XAD1324" s="264"/>
      <c r="XAE1324" s="264"/>
      <c r="XAF1324" s="264"/>
      <c r="XAG1324" s="264"/>
      <c r="XAH1324" s="264"/>
      <c r="XAI1324" s="264"/>
      <c r="XAJ1324" s="264"/>
      <c r="XAK1324" s="264"/>
      <c r="XAL1324" s="264"/>
      <c r="XAM1324" s="264"/>
      <c r="XAN1324" s="264"/>
      <c r="XAO1324" s="264"/>
      <c r="XAP1324" s="264"/>
      <c r="XAQ1324" s="264"/>
      <c r="XAR1324" s="264"/>
      <c r="XAS1324" s="264"/>
      <c r="XAT1324" s="264"/>
      <c r="XAU1324" s="264"/>
      <c r="XAV1324" s="264"/>
      <c r="XAW1324" s="264"/>
      <c r="XAX1324" s="264"/>
      <c r="XAY1324" s="264"/>
      <c r="XAZ1324" s="264"/>
      <c r="XBA1324" s="264"/>
      <c r="XBB1324" s="264"/>
      <c r="XBC1324" s="264"/>
      <c r="XBD1324" s="264"/>
      <c r="XBE1324" s="264"/>
      <c r="XBF1324" s="264"/>
      <c r="XBG1324" s="264"/>
      <c r="XBH1324" s="264"/>
      <c r="XBI1324" s="264"/>
      <c r="XBJ1324" s="264"/>
      <c r="XBK1324" s="264"/>
      <c r="XBL1324" s="264"/>
      <c r="XBM1324" s="264"/>
      <c r="XBN1324" s="264"/>
      <c r="XBO1324" s="264"/>
      <c r="XBP1324" s="264"/>
      <c r="XBQ1324" s="264"/>
      <c r="XBR1324" s="264"/>
      <c r="XBS1324" s="264"/>
      <c r="XBT1324" s="264"/>
      <c r="XBU1324" s="264"/>
      <c r="XBV1324" s="264"/>
      <c r="XBW1324" s="264"/>
      <c r="XBX1324" s="264"/>
      <c r="XBY1324" s="264"/>
      <c r="XBZ1324" s="264"/>
      <c r="XCA1324" s="264"/>
      <c r="XCB1324" s="264"/>
      <c r="XCC1324" s="264"/>
      <c r="XCD1324" s="264"/>
      <c r="XCE1324" s="264"/>
      <c r="XCF1324" s="264"/>
      <c r="XCG1324" s="264"/>
      <c r="XCH1324" s="264"/>
      <c r="XCI1324" s="264"/>
      <c r="XCJ1324" s="264"/>
      <c r="XCK1324" s="264"/>
      <c r="XCL1324" s="264"/>
      <c r="XCM1324" s="264"/>
      <c r="XCN1324" s="264"/>
      <c r="XCO1324" s="264"/>
      <c r="XCP1324" s="264"/>
      <c r="XCQ1324" s="264"/>
      <c r="XCR1324" s="264"/>
      <c r="XCS1324" s="264"/>
      <c r="XCT1324" s="264"/>
      <c r="XCU1324" s="264"/>
      <c r="XCV1324" s="264"/>
      <c r="XCW1324" s="264"/>
      <c r="XCX1324" s="264"/>
      <c r="XCY1324" s="264"/>
      <c r="XCZ1324" s="264"/>
      <c r="XDA1324" s="264"/>
      <c r="XDB1324" s="264"/>
      <c r="XDC1324" s="264"/>
      <c r="XDD1324" s="264"/>
      <c r="XDE1324" s="264"/>
      <c r="XDF1324" s="264"/>
      <c r="XDG1324" s="264"/>
      <c r="XDH1324" s="264"/>
      <c r="XDI1324" s="264"/>
      <c r="XDJ1324" s="264"/>
      <c r="XDK1324" s="264"/>
      <c r="XDL1324" s="264"/>
      <c r="XDM1324" s="264"/>
      <c r="XDN1324" s="264"/>
      <c r="XDO1324" s="264"/>
      <c r="XDP1324" s="264"/>
      <c r="XDQ1324" s="264"/>
      <c r="XDR1324" s="264"/>
      <c r="XDS1324" s="264"/>
      <c r="XDT1324" s="264"/>
      <c r="XDU1324" s="264"/>
      <c r="XDV1324" s="264"/>
      <c r="XDW1324" s="264"/>
      <c r="XDX1324" s="264"/>
      <c r="XDY1324" s="264"/>
      <c r="XDZ1324" s="264"/>
      <c r="XEA1324" s="264"/>
      <c r="XEB1324" s="264"/>
      <c r="XEC1324" s="264"/>
      <c r="XED1324" s="264"/>
      <c r="XEE1324" s="264"/>
      <c r="XEF1324" s="264"/>
      <c r="XEG1324" s="264"/>
      <c r="XEH1324" s="264"/>
      <c r="XEI1324" s="264"/>
      <c r="XEJ1324" s="264"/>
      <c r="XEK1324" s="264"/>
      <c r="XEL1324" s="264"/>
      <c r="XEM1324" s="264"/>
      <c r="XEN1324" s="264"/>
      <c r="XEO1324" s="264"/>
      <c r="XEP1324" s="264"/>
      <c r="XEQ1324" s="264"/>
      <c r="XER1324" s="264"/>
      <c r="XES1324" s="264"/>
      <c r="XET1324" s="264"/>
      <c r="XEU1324" s="264"/>
      <c r="XEV1324" s="264"/>
      <c r="XEW1324" s="264"/>
      <c r="XEX1324" s="264"/>
      <c r="XEY1324" s="264"/>
      <c r="XEZ1324" s="264"/>
      <c r="XFA1324" s="264"/>
      <c r="XFB1324" s="264"/>
      <c r="XFC1324" s="264"/>
    </row>
  </sheetData>
  <mergeCells count="2">
    <mergeCell ref="B2:E2"/>
    <mergeCell ref="A1324:E1324"/>
  </mergeCells>
  <printOptions horizontalCentered="1"/>
  <pageMargins left="0.708333333333333" right="0.511805555555556" top="0.590277777777778" bottom="0.786805555555556" header="0.511805555555556" footer="0.511805555555556"/>
  <pageSetup paperSize="9" scale="77" fitToHeight="0" orientation="portrait" horizontalDpi="600"/>
  <headerFooter>
    <oddFooter>&amp;C&amp;P</oddFooter>
  </headerFooter>
  <rowBreaks count="1" manualBreakCount="1">
    <brk id="1263" max="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theme="4" tint="0.8"/>
    <pageSetUpPr fitToPage="1"/>
  </sheetPr>
  <dimension ref="A1:S51"/>
  <sheetViews>
    <sheetView view="pageBreakPreview" zoomScaleNormal="100" zoomScaleSheetLayoutView="100" workbookViewId="0">
      <selection activeCell="C11" sqref="C11"/>
    </sheetView>
  </sheetViews>
  <sheetFormatPr defaultColWidth="9.14285714285714" defaultRowHeight="14.25"/>
  <cols>
    <col min="1" max="1" width="37.7142857142857" style="195" customWidth="1"/>
    <col min="2" max="4" width="12.7142857142857" style="195" customWidth="1"/>
    <col min="5" max="5" width="33.7142857142857" style="195" customWidth="1"/>
    <col min="6" max="7" width="20.5714285714286" style="195" customWidth="1"/>
    <col min="8" max="8" width="11" style="195" customWidth="1"/>
    <col min="9" max="9" width="19.4285714285714" style="195" customWidth="1"/>
    <col min="10" max="10" width="9.14285714285714" style="196" hidden="1" customWidth="1"/>
    <col min="11" max="11" width="9.14285714285714" style="196"/>
    <col min="12" max="12" width="12.8571428571429" style="196"/>
    <col min="13" max="16384" width="9.14285714285714" style="196"/>
  </cols>
  <sheetData>
    <row r="1" spans="1:9">
      <c r="A1" s="5" t="s">
        <v>1092</v>
      </c>
      <c r="B1" s="5"/>
      <c r="C1" s="5"/>
      <c r="D1" s="5"/>
      <c r="E1" s="20"/>
      <c r="F1" s="20"/>
      <c r="G1" s="20"/>
      <c r="H1" s="20"/>
      <c r="I1" s="20"/>
    </row>
    <row r="2" ht="21" spans="1:9">
      <c r="A2" s="197" t="s">
        <v>1093</v>
      </c>
      <c r="B2" s="197"/>
      <c r="C2" s="197"/>
      <c r="D2" s="197"/>
      <c r="E2" s="197"/>
      <c r="F2" s="197"/>
      <c r="G2" s="197"/>
      <c r="H2" s="197"/>
      <c r="I2" s="197"/>
    </row>
    <row r="3" ht="18" customHeight="1" spans="1:9">
      <c r="A3" s="198"/>
      <c r="B3" s="198"/>
      <c r="C3" s="198"/>
      <c r="D3" s="198"/>
      <c r="E3" s="198"/>
      <c r="F3" s="199"/>
      <c r="G3" s="199"/>
      <c r="H3" s="56" t="s">
        <v>7</v>
      </c>
      <c r="I3" s="56"/>
    </row>
    <row r="4" ht="24" customHeight="1" spans="1:9">
      <c r="A4" s="200" t="s">
        <v>8</v>
      </c>
      <c r="B4" s="201" t="s">
        <v>1094</v>
      </c>
      <c r="C4" s="201" t="s">
        <v>1095</v>
      </c>
      <c r="D4" s="201" t="s">
        <v>11</v>
      </c>
      <c r="E4" s="201" t="s">
        <v>8</v>
      </c>
      <c r="F4" s="201" t="s">
        <v>1094</v>
      </c>
      <c r="G4" s="201" t="s">
        <v>1095</v>
      </c>
      <c r="H4" s="201" t="s">
        <v>11</v>
      </c>
      <c r="I4" s="217"/>
    </row>
    <row r="5" ht="24" customHeight="1" spans="1:9">
      <c r="A5" s="202" t="s">
        <v>12</v>
      </c>
      <c r="B5" s="203">
        <f>B6+B7</f>
        <v>25524</v>
      </c>
      <c r="C5" s="203">
        <v>25524</v>
      </c>
      <c r="D5" s="203">
        <f>C5-B5</f>
        <v>0</v>
      </c>
      <c r="E5" s="202" t="s">
        <v>1096</v>
      </c>
      <c r="F5" s="204">
        <f>SUM(F6:F33)</f>
        <v>202931</v>
      </c>
      <c r="G5" s="204">
        <f>SUM(G6:G33)</f>
        <v>185214</v>
      </c>
      <c r="H5" s="204">
        <f>G5-F5</f>
        <v>-17717</v>
      </c>
      <c r="I5" s="218"/>
    </row>
    <row r="6" ht="24" customHeight="1" spans="1:8">
      <c r="A6" s="205" t="s">
        <v>1097</v>
      </c>
      <c r="B6" s="206">
        <v>9525</v>
      </c>
      <c r="C6" s="206">
        <v>9188</v>
      </c>
      <c r="D6" s="207">
        <f t="shared" ref="D6:D14" si="0">C6-B6</f>
        <v>-337</v>
      </c>
      <c r="E6" s="205" t="s">
        <v>1098</v>
      </c>
      <c r="F6" s="208">
        <v>34590</v>
      </c>
      <c r="G6" s="208">
        <f>29230</f>
        <v>29230</v>
      </c>
      <c r="H6" s="204">
        <f t="shared" ref="H6:H46" si="1">G6-F6</f>
        <v>-5360</v>
      </c>
    </row>
    <row r="7" ht="24" customHeight="1" spans="1:8">
      <c r="A7" s="205" t="s">
        <v>1099</v>
      </c>
      <c r="B7" s="206">
        <v>15999</v>
      </c>
      <c r="C7" s="206">
        <v>16336</v>
      </c>
      <c r="D7" s="203">
        <f t="shared" si="0"/>
        <v>337</v>
      </c>
      <c r="E7" s="205" t="s">
        <v>1100</v>
      </c>
      <c r="F7" s="208"/>
      <c r="G7" s="208"/>
      <c r="H7" s="204"/>
    </row>
    <row r="8" ht="24" customHeight="1" spans="1:10">
      <c r="A8" s="202" t="s">
        <v>44</v>
      </c>
      <c r="B8" s="203">
        <f>B9+B12</f>
        <v>149044</v>
      </c>
      <c r="C8" s="203">
        <f>C9+C12</f>
        <v>159494</v>
      </c>
      <c r="D8" s="203">
        <f t="shared" si="0"/>
        <v>10450</v>
      </c>
      <c r="E8" s="205" t="s">
        <v>1101</v>
      </c>
      <c r="F8" s="208">
        <v>316</v>
      </c>
      <c r="G8" s="208">
        <v>252</v>
      </c>
      <c r="H8" s="204">
        <f t="shared" si="1"/>
        <v>-64</v>
      </c>
      <c r="J8" s="196">
        <v>18435</v>
      </c>
    </row>
    <row r="9" ht="24" customHeight="1" spans="1:9">
      <c r="A9" s="209" t="s">
        <v>45</v>
      </c>
      <c r="B9" s="206">
        <v>134828</v>
      </c>
      <c r="C9" s="206">
        <f>C10+C11</f>
        <v>137034</v>
      </c>
      <c r="D9" s="204">
        <f t="shared" si="0"/>
        <v>2206</v>
      </c>
      <c r="E9" s="205" t="s">
        <v>1102</v>
      </c>
      <c r="F9" s="208">
        <v>7877</v>
      </c>
      <c r="G9" s="208">
        <v>9076</v>
      </c>
      <c r="H9" s="204">
        <f t="shared" si="1"/>
        <v>1199</v>
      </c>
      <c r="I9" s="219"/>
    </row>
    <row r="10" ht="24" customHeight="1" spans="1:10">
      <c r="A10" s="209" t="s">
        <v>46</v>
      </c>
      <c r="B10" s="206">
        <v>92000</v>
      </c>
      <c r="C10" s="206">
        <f>91923-1796</f>
        <v>90127</v>
      </c>
      <c r="D10" s="204">
        <f t="shared" si="0"/>
        <v>-1873</v>
      </c>
      <c r="E10" s="205" t="s">
        <v>1103</v>
      </c>
      <c r="F10" s="208">
        <v>35294</v>
      </c>
      <c r="G10" s="208">
        <v>37011</v>
      </c>
      <c r="H10" s="204">
        <f t="shared" si="1"/>
        <v>1717</v>
      </c>
      <c r="J10" s="196">
        <f>J8-G5</f>
        <v>-166779</v>
      </c>
    </row>
    <row r="11" ht="24" customHeight="1" spans="1:8">
      <c r="A11" s="209" t="s">
        <v>47</v>
      </c>
      <c r="B11" s="206">
        <v>42828</v>
      </c>
      <c r="C11" s="206">
        <f>46787+120</f>
        <v>46907</v>
      </c>
      <c r="D11" s="203">
        <f t="shared" si="0"/>
        <v>4079</v>
      </c>
      <c r="E11" s="205" t="s">
        <v>1104</v>
      </c>
      <c r="F11" s="208">
        <v>121</v>
      </c>
      <c r="G11" s="208">
        <v>110</v>
      </c>
      <c r="H11" s="204">
        <f t="shared" si="1"/>
        <v>-11</v>
      </c>
    </row>
    <row r="12" ht="24" customHeight="1" spans="1:8">
      <c r="A12" s="209" t="s">
        <v>48</v>
      </c>
      <c r="B12" s="206">
        <v>14216</v>
      </c>
      <c r="C12" s="206">
        <f>C13+C14</f>
        <v>22460</v>
      </c>
      <c r="D12" s="203">
        <f t="shared" si="0"/>
        <v>8244</v>
      </c>
      <c r="E12" s="205" t="s">
        <v>1105</v>
      </c>
      <c r="F12" s="208">
        <v>2760</v>
      </c>
      <c r="G12" s="208">
        <v>3068</v>
      </c>
      <c r="H12" s="204">
        <f t="shared" si="1"/>
        <v>308</v>
      </c>
    </row>
    <row r="13" ht="24" customHeight="1" spans="1:8">
      <c r="A13" s="209" t="s">
        <v>49</v>
      </c>
      <c r="B13" s="206">
        <v>1796</v>
      </c>
      <c r="C13" s="206">
        <v>1796</v>
      </c>
      <c r="D13" s="203">
        <f t="shared" si="0"/>
        <v>0</v>
      </c>
      <c r="E13" s="205" t="s">
        <v>1106</v>
      </c>
      <c r="F13" s="208">
        <v>36105</v>
      </c>
      <c r="G13" s="208">
        <f>32478+1000</f>
        <v>33478</v>
      </c>
      <c r="H13" s="204">
        <f t="shared" si="1"/>
        <v>-2627</v>
      </c>
    </row>
    <row r="14" ht="24" customHeight="1" spans="1:8">
      <c r="A14" s="209" t="s">
        <v>50</v>
      </c>
      <c r="B14" s="206">
        <v>12420</v>
      </c>
      <c r="C14" s="206">
        <v>20664</v>
      </c>
      <c r="D14" s="203">
        <f t="shared" si="0"/>
        <v>8244</v>
      </c>
      <c r="E14" s="205" t="s">
        <v>1107</v>
      </c>
      <c r="F14" s="208">
        <v>19420</v>
      </c>
      <c r="G14" s="208">
        <f>1000+16911+1000</f>
        <v>18911</v>
      </c>
      <c r="H14" s="204">
        <f t="shared" si="1"/>
        <v>-509</v>
      </c>
    </row>
    <row r="15" ht="24" customHeight="1" spans="1:10">
      <c r="A15" s="202" t="s">
        <v>51</v>
      </c>
      <c r="B15" s="206"/>
      <c r="C15" s="206"/>
      <c r="D15" s="203"/>
      <c r="E15" s="205" t="s">
        <v>1108</v>
      </c>
      <c r="F15" s="208">
        <v>157</v>
      </c>
      <c r="G15" s="208">
        <v>394</v>
      </c>
      <c r="H15" s="204">
        <f t="shared" si="1"/>
        <v>237</v>
      </c>
      <c r="J15" s="196">
        <f>G5-'[24]2024年一般公共预算平衡表'!$G$24</f>
        <v>8858</v>
      </c>
    </row>
    <row r="16" ht="24" customHeight="1" spans="1:8">
      <c r="A16" s="205" t="s">
        <v>1109</v>
      </c>
      <c r="B16" s="206"/>
      <c r="C16" s="206"/>
      <c r="D16" s="203"/>
      <c r="E16" s="205" t="s">
        <v>1110</v>
      </c>
      <c r="F16" s="208">
        <v>3485</v>
      </c>
      <c r="G16" s="208">
        <f>1030+3299</f>
        <v>4329</v>
      </c>
      <c r="H16" s="204">
        <f t="shared" si="1"/>
        <v>844</v>
      </c>
    </row>
    <row r="17" ht="24" customHeight="1" spans="1:8">
      <c r="A17" s="205" t="s">
        <v>1111</v>
      </c>
      <c r="B17" s="206"/>
      <c r="C17" s="206"/>
      <c r="D17" s="203"/>
      <c r="E17" s="205" t="s">
        <v>1112</v>
      </c>
      <c r="F17" s="208">
        <v>34274</v>
      </c>
      <c r="G17" s="208">
        <f>25906-1000</f>
        <v>24906</v>
      </c>
      <c r="H17" s="204">
        <f t="shared" si="1"/>
        <v>-9368</v>
      </c>
    </row>
    <row r="18" ht="24" customHeight="1" spans="1:8">
      <c r="A18" s="202"/>
      <c r="B18" s="203"/>
      <c r="C18" s="203"/>
      <c r="D18" s="203"/>
      <c r="E18" s="205" t="s">
        <v>1113</v>
      </c>
      <c r="F18" s="208">
        <v>8062</v>
      </c>
      <c r="G18" s="208">
        <f>6729+1628</f>
        <v>8357</v>
      </c>
      <c r="H18" s="204">
        <f t="shared" si="1"/>
        <v>295</v>
      </c>
    </row>
    <row r="19" ht="24" customHeight="1" spans="1:8">
      <c r="A19" s="202" t="s">
        <v>52</v>
      </c>
      <c r="B19" s="203">
        <v>21046</v>
      </c>
      <c r="C19" s="203">
        <v>22858</v>
      </c>
      <c r="D19" s="203">
        <f>C19-B19</f>
        <v>1812</v>
      </c>
      <c r="E19" s="205" t="s">
        <v>1114</v>
      </c>
      <c r="F19" s="208">
        <v>542</v>
      </c>
      <c r="G19" s="208">
        <v>469</v>
      </c>
      <c r="H19" s="204">
        <f t="shared" si="1"/>
        <v>-73</v>
      </c>
    </row>
    <row r="20" ht="24" customHeight="1" spans="1:8">
      <c r="A20" s="210" t="s">
        <v>53</v>
      </c>
      <c r="B20" s="204">
        <f>B21+B22+B23</f>
        <v>1031</v>
      </c>
      <c r="C20" s="204">
        <f>C21+C22</f>
        <v>12379</v>
      </c>
      <c r="D20" s="203">
        <f>C20-B20</f>
        <v>11348</v>
      </c>
      <c r="E20" s="205" t="s">
        <v>1115</v>
      </c>
      <c r="F20" s="208">
        <v>1245</v>
      </c>
      <c r="G20" s="208">
        <v>216</v>
      </c>
      <c r="H20" s="204">
        <f t="shared" si="1"/>
        <v>-1029</v>
      </c>
    </row>
    <row r="21" ht="24" customHeight="1" spans="1:8">
      <c r="A21" s="205" t="s">
        <v>54</v>
      </c>
      <c r="B21" s="211">
        <v>977</v>
      </c>
      <c r="C21" s="211">
        <f>'2024年政府性基金预算收支调整情况表'!G22</f>
        <v>12240</v>
      </c>
      <c r="D21" s="203">
        <f>C21-B21</f>
        <v>11263</v>
      </c>
      <c r="E21" s="205" t="s">
        <v>1116</v>
      </c>
      <c r="F21" s="208"/>
      <c r="G21" s="208"/>
      <c r="H21" s="204"/>
    </row>
    <row r="22" ht="24" customHeight="1" spans="1:8">
      <c r="A22" s="205" t="s">
        <v>55</v>
      </c>
      <c r="B22" s="206">
        <v>54</v>
      </c>
      <c r="C22" s="206">
        <v>139</v>
      </c>
      <c r="D22" s="203">
        <f>C22-B22</f>
        <v>85</v>
      </c>
      <c r="E22" s="205" t="s">
        <v>1117</v>
      </c>
      <c r="F22" s="208"/>
      <c r="G22" s="208"/>
      <c r="H22" s="204"/>
    </row>
    <row r="23" ht="24" customHeight="1" spans="1:19">
      <c r="A23" s="205" t="s">
        <v>56</v>
      </c>
      <c r="B23" s="206"/>
      <c r="C23" s="206"/>
      <c r="D23" s="203"/>
      <c r="E23" s="205" t="s">
        <v>1118</v>
      </c>
      <c r="F23" s="208">
        <v>1105</v>
      </c>
      <c r="G23" s="208">
        <v>1349</v>
      </c>
      <c r="H23" s="204">
        <f t="shared" si="1"/>
        <v>244</v>
      </c>
      <c r="I23" s="219"/>
      <c r="S23" s="221"/>
    </row>
    <row r="24" ht="24" customHeight="1" spans="1:9">
      <c r="A24" s="212" t="s">
        <v>57</v>
      </c>
      <c r="B24" s="203">
        <f>B25+B26+B27</f>
        <v>1080</v>
      </c>
      <c r="C24" s="203">
        <v>1080</v>
      </c>
      <c r="D24" s="203">
        <f>C24-B24</f>
        <v>0</v>
      </c>
      <c r="E24" s="205" t="s">
        <v>1119</v>
      </c>
      <c r="F24" s="208">
        <v>10219</v>
      </c>
      <c r="G24" s="208">
        <v>10366</v>
      </c>
      <c r="H24" s="204">
        <f t="shared" si="1"/>
        <v>147</v>
      </c>
      <c r="I24" s="219"/>
    </row>
    <row r="25" ht="24" customHeight="1" spans="1:8">
      <c r="A25" s="209" t="s">
        <v>58</v>
      </c>
      <c r="B25" s="206">
        <v>1080</v>
      </c>
      <c r="C25" s="206">
        <v>1080</v>
      </c>
      <c r="D25" s="203">
        <f>C25-B25</f>
        <v>0</v>
      </c>
      <c r="E25" s="205" t="s">
        <v>1120</v>
      </c>
      <c r="F25" s="208">
        <v>303</v>
      </c>
      <c r="G25" s="208">
        <v>301</v>
      </c>
      <c r="H25" s="204">
        <f t="shared" si="1"/>
        <v>-2</v>
      </c>
    </row>
    <row r="26" ht="24" customHeight="1" spans="1:9">
      <c r="A26" s="209" t="s">
        <v>59</v>
      </c>
      <c r="B26" s="206"/>
      <c r="C26" s="206"/>
      <c r="D26" s="203"/>
      <c r="E26" s="205" t="s">
        <v>1121</v>
      </c>
      <c r="F26" s="208">
        <v>1116</v>
      </c>
      <c r="G26" s="208">
        <v>1277</v>
      </c>
      <c r="H26" s="204">
        <f t="shared" si="1"/>
        <v>161</v>
      </c>
      <c r="I26" s="219"/>
    </row>
    <row r="27" ht="24" customHeight="1" spans="1:8">
      <c r="A27" s="209" t="s">
        <v>60</v>
      </c>
      <c r="B27" s="206"/>
      <c r="C27" s="206"/>
      <c r="D27" s="203"/>
      <c r="E27" s="205" t="s">
        <v>1122</v>
      </c>
      <c r="F27" s="208">
        <v>2600</v>
      </c>
      <c r="G27" s="208">
        <v>0</v>
      </c>
      <c r="H27" s="204">
        <f t="shared" si="1"/>
        <v>-2600</v>
      </c>
    </row>
    <row r="28" ht="24" customHeight="1" spans="1:8">
      <c r="A28" s="202" t="s">
        <v>61</v>
      </c>
      <c r="B28" s="203">
        <v>10950</v>
      </c>
      <c r="C28" s="203">
        <v>1050</v>
      </c>
      <c r="D28" s="204">
        <f>C28-B28</f>
        <v>-9900</v>
      </c>
      <c r="E28" s="205" t="s">
        <v>1123</v>
      </c>
      <c r="F28" s="208">
        <v>1000</v>
      </c>
      <c r="G28" s="208">
        <v>0</v>
      </c>
      <c r="H28" s="204">
        <f t="shared" si="1"/>
        <v>-1000</v>
      </c>
    </row>
    <row r="29" ht="24" customHeight="1" spans="1:8">
      <c r="A29" s="202" t="s">
        <v>62</v>
      </c>
      <c r="B29" s="203"/>
      <c r="C29" s="203"/>
      <c r="D29" s="203"/>
      <c r="E29" s="205" t="s">
        <v>1124</v>
      </c>
      <c r="F29" s="208">
        <v>2300</v>
      </c>
      <c r="G29" s="208">
        <v>2113</v>
      </c>
      <c r="H29" s="204">
        <f t="shared" si="1"/>
        <v>-187</v>
      </c>
    </row>
    <row r="30" ht="24" customHeight="1" spans="1:8">
      <c r="A30" s="202"/>
      <c r="B30" s="206"/>
      <c r="C30" s="206"/>
      <c r="D30" s="203"/>
      <c r="E30" s="205" t="s">
        <v>1125</v>
      </c>
      <c r="F30" s="208">
        <v>40</v>
      </c>
      <c r="G30" s="208">
        <v>1</v>
      </c>
      <c r="H30" s="204">
        <f t="shared" si="1"/>
        <v>-39</v>
      </c>
    </row>
    <row r="31" ht="24" customHeight="1" spans="1:8">
      <c r="A31" s="202"/>
      <c r="B31" s="206"/>
      <c r="C31" s="206"/>
      <c r="D31" s="203"/>
      <c r="E31" s="202" t="s">
        <v>1126</v>
      </c>
      <c r="F31" s="208"/>
      <c r="G31" s="208"/>
      <c r="H31" s="204"/>
    </row>
    <row r="32" ht="24" customHeight="1" spans="1:8">
      <c r="A32" s="202"/>
      <c r="B32" s="206"/>
      <c r="C32" s="206"/>
      <c r="D32" s="203"/>
      <c r="E32" s="205" t="s">
        <v>1127</v>
      </c>
      <c r="F32" s="208"/>
      <c r="G32" s="208"/>
      <c r="H32" s="204"/>
    </row>
    <row r="33" ht="24" customHeight="1" spans="1:8">
      <c r="A33" s="202"/>
      <c r="B33" s="203"/>
      <c r="C33" s="203"/>
      <c r="D33" s="203"/>
      <c r="E33" s="205" t="s">
        <v>1128</v>
      </c>
      <c r="F33" s="208"/>
      <c r="G33" s="208"/>
      <c r="H33" s="204"/>
    </row>
    <row r="34" ht="24" customHeight="1" spans="1:8">
      <c r="A34" s="202"/>
      <c r="B34" s="206"/>
      <c r="C34" s="206"/>
      <c r="D34" s="203"/>
      <c r="E34" s="205" t="s">
        <v>1129</v>
      </c>
      <c r="F34" s="208"/>
      <c r="G34" s="208"/>
      <c r="H34" s="204"/>
    </row>
    <row r="35" ht="24" customHeight="1" spans="1:8">
      <c r="A35" s="202"/>
      <c r="B35" s="206"/>
      <c r="C35" s="206"/>
      <c r="D35" s="203"/>
      <c r="E35" s="202" t="s">
        <v>1130</v>
      </c>
      <c r="F35" s="208">
        <v>0</v>
      </c>
      <c r="G35" s="208">
        <v>27427</v>
      </c>
      <c r="H35" s="204">
        <f t="shared" si="1"/>
        <v>27427</v>
      </c>
    </row>
    <row r="36" ht="24" customHeight="1" spans="1:8">
      <c r="A36" s="202"/>
      <c r="B36" s="206"/>
      <c r="C36" s="206"/>
      <c r="D36" s="203"/>
      <c r="E36" s="202" t="s">
        <v>1131</v>
      </c>
      <c r="F36" s="204">
        <f>F37+F38</f>
        <v>4544</v>
      </c>
      <c r="G36" s="204">
        <v>8544</v>
      </c>
      <c r="H36" s="204">
        <f t="shared" si="1"/>
        <v>4000</v>
      </c>
    </row>
    <row r="37" ht="24" customHeight="1" spans="1:8">
      <c r="A37" s="213"/>
      <c r="B37" s="213"/>
      <c r="C37" s="213"/>
      <c r="D37" s="203"/>
      <c r="E37" s="205" t="s">
        <v>1132</v>
      </c>
      <c r="F37" s="208"/>
      <c r="G37" s="208"/>
      <c r="H37" s="204"/>
    </row>
    <row r="38" ht="24" customHeight="1" spans="1:10">
      <c r="A38" s="213"/>
      <c r="B38" s="213"/>
      <c r="C38" s="213"/>
      <c r="D38" s="203"/>
      <c r="E38" s="205" t="s">
        <v>1133</v>
      </c>
      <c r="F38" s="208">
        <v>4544</v>
      </c>
      <c r="G38" s="208">
        <v>8544</v>
      </c>
      <c r="H38" s="204">
        <f t="shared" si="1"/>
        <v>4000</v>
      </c>
      <c r="J38" s="196">
        <f>40024+G35</f>
        <v>67451</v>
      </c>
    </row>
    <row r="39" ht="24" customHeight="1" spans="1:8">
      <c r="A39" s="202"/>
      <c r="B39" s="206"/>
      <c r="C39" s="206"/>
      <c r="D39" s="203"/>
      <c r="E39" s="202" t="s">
        <v>1134</v>
      </c>
      <c r="F39" s="204"/>
      <c r="G39" s="208"/>
      <c r="H39" s="204"/>
    </row>
    <row r="40" ht="24" customHeight="1" spans="1:8">
      <c r="A40" s="202"/>
      <c r="B40" s="206"/>
      <c r="C40" s="206"/>
      <c r="D40" s="203"/>
      <c r="E40" s="202" t="s">
        <v>1135</v>
      </c>
      <c r="F40" s="204"/>
      <c r="G40" s="208"/>
      <c r="H40" s="204"/>
    </row>
    <row r="41" ht="24" customHeight="1" spans="1:8">
      <c r="A41" s="202"/>
      <c r="B41" s="206"/>
      <c r="C41" s="206"/>
      <c r="D41" s="203"/>
      <c r="E41" s="202" t="s">
        <v>1136</v>
      </c>
      <c r="F41" s="204"/>
      <c r="G41" s="208"/>
      <c r="H41" s="204"/>
    </row>
    <row r="42" ht="24" customHeight="1" spans="1:8">
      <c r="A42" s="202"/>
      <c r="B42" s="206"/>
      <c r="C42" s="206"/>
      <c r="D42" s="203"/>
      <c r="E42" s="214" t="s">
        <v>1137</v>
      </c>
      <c r="F42" s="204">
        <v>1200</v>
      </c>
      <c r="G42" s="208">
        <v>1200</v>
      </c>
      <c r="H42" s="204">
        <f t="shared" si="1"/>
        <v>0</v>
      </c>
    </row>
    <row r="43" ht="24" customHeight="1" spans="1:8">
      <c r="A43" s="202"/>
      <c r="B43" s="206"/>
      <c r="C43" s="206"/>
      <c r="D43" s="203"/>
      <c r="E43" s="202"/>
      <c r="F43" s="204"/>
      <c r="G43" s="208"/>
      <c r="H43" s="204"/>
    </row>
    <row r="44" ht="24" customHeight="1" spans="1:8">
      <c r="A44" s="202"/>
      <c r="B44" s="206"/>
      <c r="C44" s="206"/>
      <c r="D44" s="203"/>
      <c r="E44" s="202"/>
      <c r="F44" s="204"/>
      <c r="G44" s="208"/>
      <c r="H44" s="204"/>
    </row>
    <row r="45" ht="24" customHeight="1" spans="1:8">
      <c r="A45" s="202"/>
      <c r="B45" s="206"/>
      <c r="C45" s="206"/>
      <c r="D45" s="203"/>
      <c r="E45" s="214"/>
      <c r="F45" s="204"/>
      <c r="G45" s="213"/>
      <c r="H45" s="204"/>
    </row>
    <row r="46" ht="24" customHeight="1" spans="1:9">
      <c r="A46" s="215" t="s">
        <v>63</v>
      </c>
      <c r="B46" s="203">
        <f>B29+B28+B24+B20+B19+B15+B8+B5</f>
        <v>208675</v>
      </c>
      <c r="C46" s="203">
        <f>C29+C28+C24+C20+C19+C15+C8+C5</f>
        <v>222385</v>
      </c>
      <c r="D46" s="203">
        <f>C46-B46</f>
        <v>13710</v>
      </c>
      <c r="E46" s="215" t="s">
        <v>1138</v>
      </c>
      <c r="F46" s="214">
        <f>F5+F31+F35+F36+F39+F40+F41+F42+F43+F44+F45</f>
        <v>208675</v>
      </c>
      <c r="G46" s="214">
        <f>G5+G31+G35+G36+G39+G40+G41+G42+G43+G44+G45</f>
        <v>222385</v>
      </c>
      <c r="H46" s="204">
        <f t="shared" si="1"/>
        <v>13710</v>
      </c>
      <c r="I46" s="220"/>
    </row>
    <row r="47" ht="24" customHeight="1" spans="1:9">
      <c r="A47" s="216"/>
      <c r="B47" s="216"/>
      <c r="C47" s="216"/>
      <c r="D47" s="216"/>
      <c r="E47" s="216"/>
      <c r="F47" s="216"/>
      <c r="G47" s="216"/>
      <c r="H47" s="216"/>
      <c r="I47" s="216"/>
    </row>
    <row r="48" hidden="1"/>
    <row r="49" hidden="1" spans="6:6">
      <c r="F49" s="195">
        <f>C46-G46</f>
        <v>0</v>
      </c>
    </row>
    <row r="50" hidden="1" spans="7:7">
      <c r="G50" s="195">
        <f>C46-G46</f>
        <v>0</v>
      </c>
    </row>
    <row r="51" hidden="1"/>
  </sheetData>
  <mergeCells count="1">
    <mergeCell ref="A2:H2"/>
  </mergeCells>
  <printOptions horizontalCentered="1"/>
  <pageMargins left="0.708333333333333" right="0.511805555555556" top="0.590277777777778" bottom="0.786805555555556" header="0.511805555555556" footer="0.511805555555556"/>
  <pageSetup paperSize="9" scale="56" fitToHeight="0" orientation="portrait"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R125"/>
  <sheetViews>
    <sheetView workbookViewId="0">
      <selection activeCell="A1" sqref="A1"/>
    </sheetView>
  </sheetViews>
  <sheetFormatPr defaultColWidth="10.2857142857143" defaultRowHeight="14.25"/>
  <cols>
    <col min="1" max="1" width="31.7142857142857" style="123" customWidth="1"/>
    <col min="2" max="2" width="17.8571428571429" style="157" customWidth="1"/>
    <col min="3" max="3" width="21.2857142857143" style="157" customWidth="1"/>
    <col min="4" max="4" width="23.8571428571429" style="123" customWidth="1"/>
    <col min="5" max="5" width="34.7142857142857" style="123" customWidth="1"/>
    <col min="6" max="6" width="17.8571428571429" style="123" customWidth="1"/>
    <col min="7" max="7" width="21.2857142857143" style="123" customWidth="1"/>
    <col min="8" max="8" width="18.4285714285714" style="123" customWidth="1"/>
    <col min="9" max="200" width="10.2857142857143" style="123" customWidth="1"/>
    <col min="201" max="16382" width="10.2857142857143" style="123"/>
    <col min="16383" max="16384" width="10.2857142857143" style="158"/>
  </cols>
  <sheetData>
    <row r="1" spans="1:1">
      <c r="A1" s="123" t="s">
        <v>1139</v>
      </c>
    </row>
    <row r="2" s="123" customFormat="1" ht="30" customHeight="1" spans="1:8">
      <c r="A2" s="159" t="s">
        <v>1140</v>
      </c>
      <c r="B2" s="159"/>
      <c r="C2" s="159"/>
      <c r="D2" s="159"/>
      <c r="E2" s="159"/>
      <c r="F2" s="159"/>
      <c r="G2" s="159"/>
      <c r="H2" s="159"/>
    </row>
    <row r="3" s="155" customFormat="1" ht="33" customHeight="1" spans="1:200">
      <c r="A3" s="160" t="s">
        <v>1141</v>
      </c>
      <c r="B3" s="161" t="s">
        <v>9</v>
      </c>
      <c r="C3" s="161" t="s">
        <v>1142</v>
      </c>
      <c r="D3" s="160" t="s">
        <v>11</v>
      </c>
      <c r="E3" s="160" t="s">
        <v>1141</v>
      </c>
      <c r="F3" s="161" t="s">
        <v>9</v>
      </c>
      <c r="G3" s="161" t="s">
        <v>1142</v>
      </c>
      <c r="H3" s="160" t="s">
        <v>11</v>
      </c>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4"/>
      <c r="EB3" s="194"/>
      <c r="EC3" s="194"/>
      <c r="ED3" s="194"/>
      <c r="EE3" s="194"/>
      <c r="EF3" s="194"/>
      <c r="EG3" s="194"/>
      <c r="EH3" s="194"/>
      <c r="EI3" s="194"/>
      <c r="EJ3" s="194"/>
      <c r="EK3" s="194"/>
      <c r="EL3" s="194"/>
      <c r="EM3" s="194"/>
      <c r="EN3" s="194"/>
      <c r="EO3" s="194"/>
      <c r="EP3" s="194"/>
      <c r="EQ3" s="194"/>
      <c r="ER3" s="194"/>
      <c r="ES3" s="194"/>
      <c r="ET3" s="194"/>
      <c r="EU3" s="194"/>
      <c r="EV3" s="194"/>
      <c r="EW3" s="194"/>
      <c r="EX3" s="194"/>
      <c r="EY3" s="194"/>
      <c r="EZ3" s="194"/>
      <c r="FA3" s="194"/>
      <c r="FB3" s="194"/>
      <c r="FC3" s="194"/>
      <c r="FD3" s="194"/>
      <c r="FE3" s="194"/>
      <c r="FF3" s="194"/>
      <c r="FG3" s="194"/>
      <c r="FH3" s="194"/>
      <c r="FI3" s="194"/>
      <c r="FJ3" s="194"/>
      <c r="FK3" s="194"/>
      <c r="FL3" s="194"/>
      <c r="FM3" s="194"/>
      <c r="FN3" s="194"/>
      <c r="FO3" s="194"/>
      <c r="FP3" s="194"/>
      <c r="FQ3" s="194"/>
      <c r="FR3" s="194"/>
      <c r="FS3" s="194"/>
      <c r="FT3" s="194"/>
      <c r="FU3" s="194"/>
      <c r="FV3" s="194"/>
      <c r="FW3" s="194"/>
      <c r="FX3" s="194"/>
      <c r="FY3" s="194"/>
      <c r="FZ3" s="194"/>
      <c r="GA3" s="194"/>
      <c r="GB3" s="194"/>
      <c r="GC3" s="194"/>
      <c r="GD3" s="194"/>
      <c r="GE3" s="194"/>
      <c r="GF3" s="194"/>
      <c r="GG3" s="194"/>
      <c r="GH3" s="194"/>
      <c r="GI3" s="194"/>
      <c r="GJ3" s="194"/>
      <c r="GK3" s="194"/>
      <c r="GL3" s="194"/>
      <c r="GM3" s="194"/>
      <c r="GN3" s="194"/>
      <c r="GO3" s="194"/>
      <c r="GP3" s="194"/>
      <c r="GQ3" s="194"/>
      <c r="GR3" s="194"/>
    </row>
    <row r="4" s="156" customFormat="1" ht="20" customHeight="1" spans="1:8">
      <c r="A4" s="162" t="s">
        <v>1143</v>
      </c>
      <c r="B4" s="163">
        <f>B5+B6+B7+B8</f>
        <v>9463</v>
      </c>
      <c r="C4" s="163">
        <f>C5+C6+C7+C8+C11</f>
        <v>17563</v>
      </c>
      <c r="D4" s="163">
        <f>C4-B4</f>
        <v>8100</v>
      </c>
      <c r="E4" s="164" t="s">
        <v>1144</v>
      </c>
      <c r="F4" s="165">
        <f>F5+F9</f>
        <v>3924</v>
      </c>
      <c r="G4" s="165">
        <f>G5+G9</f>
        <v>1215</v>
      </c>
      <c r="H4" s="165">
        <f>G4-F4</f>
        <v>-2709</v>
      </c>
    </row>
    <row r="5" s="156" customFormat="1" ht="20" customHeight="1" spans="1:8">
      <c r="A5" s="166" t="s">
        <v>1145</v>
      </c>
      <c r="B5" s="167">
        <v>9073</v>
      </c>
      <c r="C5" s="168">
        <v>16797</v>
      </c>
      <c r="D5" s="168">
        <f t="shared" ref="D5:D27" si="0">C5-B5</f>
        <v>7724</v>
      </c>
      <c r="E5" s="169" t="s">
        <v>1146</v>
      </c>
      <c r="F5" s="170">
        <f>SUM(F6:F8)</f>
        <v>3859</v>
      </c>
      <c r="G5" s="170">
        <v>1148</v>
      </c>
      <c r="H5" s="170">
        <f t="shared" ref="H5:H27" si="1">G5-F5</f>
        <v>-2711</v>
      </c>
    </row>
    <row r="6" s="156" customFormat="1" ht="27" spans="1:8">
      <c r="A6" s="171" t="s">
        <v>1147</v>
      </c>
      <c r="B6" s="172">
        <v>130</v>
      </c>
      <c r="C6" s="172">
        <v>188</v>
      </c>
      <c r="D6" s="172">
        <f t="shared" si="0"/>
        <v>58</v>
      </c>
      <c r="E6" s="173" t="s">
        <v>1148</v>
      </c>
      <c r="F6" s="170">
        <v>3536</v>
      </c>
      <c r="G6" s="170">
        <v>813</v>
      </c>
      <c r="H6" s="170">
        <f t="shared" si="1"/>
        <v>-2723</v>
      </c>
    </row>
    <row r="7" s="156" customFormat="1" ht="27" spans="1:8">
      <c r="A7" s="171" t="s">
        <v>1149</v>
      </c>
      <c r="B7" s="168">
        <v>200</v>
      </c>
      <c r="C7" s="172">
        <v>206</v>
      </c>
      <c r="D7" s="172">
        <f t="shared" si="0"/>
        <v>6</v>
      </c>
      <c r="E7" s="173" t="s">
        <v>1150</v>
      </c>
      <c r="F7" s="170">
        <v>123</v>
      </c>
      <c r="G7" s="170">
        <v>135</v>
      </c>
      <c r="H7" s="170">
        <f t="shared" si="1"/>
        <v>12</v>
      </c>
    </row>
    <row r="8" s="156" customFormat="1" ht="20" customHeight="1" spans="1:8">
      <c r="A8" s="171" t="s">
        <v>1151</v>
      </c>
      <c r="B8" s="168">
        <v>60</v>
      </c>
      <c r="C8" s="168">
        <f>C9+C10</f>
        <v>67</v>
      </c>
      <c r="D8" s="168">
        <f t="shared" si="0"/>
        <v>7</v>
      </c>
      <c r="E8" s="174" t="s">
        <v>1152</v>
      </c>
      <c r="F8" s="170">
        <v>200</v>
      </c>
      <c r="G8" s="170">
        <v>200</v>
      </c>
      <c r="H8" s="170">
        <f t="shared" si="1"/>
        <v>0</v>
      </c>
    </row>
    <row r="9" s="156" customFormat="1" ht="20" customHeight="1" spans="1:8">
      <c r="A9" s="171" t="s">
        <v>1153</v>
      </c>
      <c r="B9" s="168">
        <v>26</v>
      </c>
      <c r="C9" s="168">
        <v>30</v>
      </c>
      <c r="D9" s="168">
        <f t="shared" si="0"/>
        <v>4</v>
      </c>
      <c r="E9" s="169" t="s">
        <v>1154</v>
      </c>
      <c r="F9" s="170">
        <v>65</v>
      </c>
      <c r="G9" s="170">
        <f>G10+G11</f>
        <v>67</v>
      </c>
      <c r="H9" s="170">
        <f t="shared" si="1"/>
        <v>2</v>
      </c>
    </row>
    <row r="10" s="156" customFormat="1" ht="20" customHeight="1" spans="1:8">
      <c r="A10" s="175" t="s">
        <v>1155</v>
      </c>
      <c r="B10" s="176">
        <v>34</v>
      </c>
      <c r="C10" s="168">
        <v>37</v>
      </c>
      <c r="D10" s="168">
        <f t="shared" si="0"/>
        <v>3</v>
      </c>
      <c r="E10" s="171" t="s">
        <v>1156</v>
      </c>
      <c r="F10" s="170"/>
      <c r="G10" s="170">
        <f>C9</f>
        <v>30</v>
      </c>
      <c r="H10" s="170">
        <f t="shared" si="1"/>
        <v>30</v>
      </c>
    </row>
    <row r="11" s="156" customFormat="1" ht="27" spans="1:8">
      <c r="A11" s="171" t="s">
        <v>1157</v>
      </c>
      <c r="B11" s="168"/>
      <c r="C11" s="168">
        <v>305</v>
      </c>
      <c r="D11" s="168">
        <f t="shared" si="0"/>
        <v>305</v>
      </c>
      <c r="E11" s="175" t="s">
        <v>1158</v>
      </c>
      <c r="F11" s="170"/>
      <c r="G11" s="170">
        <f>C10</f>
        <v>37</v>
      </c>
      <c r="H11" s="170"/>
    </row>
    <row r="12" s="156" customFormat="1" ht="20" customHeight="1" spans="1:8">
      <c r="A12" s="177" t="s">
        <v>1159</v>
      </c>
      <c r="B12" s="163">
        <f>B13</f>
        <v>369</v>
      </c>
      <c r="C12" s="163">
        <f>C13</f>
        <v>2511</v>
      </c>
      <c r="D12" s="163">
        <f t="shared" si="0"/>
        <v>2142</v>
      </c>
      <c r="E12" s="169" t="s">
        <v>1160</v>
      </c>
      <c r="F12" s="165">
        <v>4560</v>
      </c>
      <c r="G12" s="165">
        <v>4459</v>
      </c>
      <c r="H12" s="165">
        <f t="shared" si="1"/>
        <v>-101</v>
      </c>
    </row>
    <row r="13" s="156" customFormat="1" ht="20" customHeight="1" spans="1:8">
      <c r="A13" s="175" t="s">
        <v>1161</v>
      </c>
      <c r="B13" s="176">
        <v>369</v>
      </c>
      <c r="C13" s="176">
        <v>2511</v>
      </c>
      <c r="D13" s="176">
        <f t="shared" si="0"/>
        <v>2142</v>
      </c>
      <c r="E13" s="169" t="s">
        <v>1162</v>
      </c>
      <c r="F13" s="165">
        <v>369</v>
      </c>
      <c r="G13" s="165">
        <v>775</v>
      </c>
      <c r="H13" s="165">
        <f t="shared" si="1"/>
        <v>406</v>
      </c>
    </row>
    <row r="14" s="156" customFormat="1" ht="20" customHeight="1" spans="1:8">
      <c r="A14" s="178" t="s">
        <v>1163</v>
      </c>
      <c r="B14" s="163">
        <f>B15+B16</f>
        <v>30000</v>
      </c>
      <c r="C14" s="163">
        <f>C15+C16</f>
        <v>50000</v>
      </c>
      <c r="D14" s="163">
        <f t="shared" si="0"/>
        <v>20000</v>
      </c>
      <c r="E14" s="169" t="s">
        <v>1164</v>
      </c>
      <c r="F14" s="165">
        <f>F15+F16</f>
        <v>360</v>
      </c>
      <c r="G14" s="165">
        <v>69</v>
      </c>
      <c r="H14" s="165">
        <f t="shared" si="1"/>
        <v>-291</v>
      </c>
    </row>
    <row r="15" s="156" customFormat="1" ht="20" customHeight="1" spans="1:8">
      <c r="A15" s="179" t="s">
        <v>1165</v>
      </c>
      <c r="B15" s="168">
        <v>30000</v>
      </c>
      <c r="C15" s="168">
        <v>50000</v>
      </c>
      <c r="D15" s="168">
        <f t="shared" si="0"/>
        <v>20000</v>
      </c>
      <c r="E15" s="180" t="s">
        <v>1166</v>
      </c>
      <c r="F15" s="170">
        <v>360</v>
      </c>
      <c r="G15" s="170">
        <v>69</v>
      </c>
      <c r="H15" s="170">
        <f t="shared" si="1"/>
        <v>-291</v>
      </c>
    </row>
    <row r="16" s="156" customFormat="1" ht="20" customHeight="1" spans="1:8">
      <c r="A16" s="180" t="s">
        <v>1167</v>
      </c>
      <c r="B16" s="168"/>
      <c r="C16" s="168"/>
      <c r="D16" s="168">
        <f t="shared" si="0"/>
        <v>0</v>
      </c>
      <c r="E16" s="180" t="s">
        <v>1168</v>
      </c>
      <c r="F16" s="170"/>
      <c r="G16" s="170"/>
      <c r="H16" s="170">
        <f t="shared" si="1"/>
        <v>0</v>
      </c>
    </row>
    <row r="17" s="156" customFormat="1" ht="20" customHeight="1" spans="1:8">
      <c r="A17" s="178" t="s">
        <v>1169</v>
      </c>
      <c r="B17" s="163">
        <f>SUM(B18:B19)</f>
        <v>479</v>
      </c>
      <c r="C17" s="163">
        <f>SUM(C18:C19)</f>
        <v>479</v>
      </c>
      <c r="D17" s="163">
        <f t="shared" si="0"/>
        <v>0</v>
      </c>
      <c r="E17" s="174" t="s">
        <v>1170</v>
      </c>
      <c r="F17" s="170"/>
      <c r="G17" s="170"/>
      <c r="H17" s="170">
        <f t="shared" si="1"/>
        <v>0</v>
      </c>
    </row>
    <row r="18" s="156" customFormat="1" ht="20" customHeight="1" spans="1:8">
      <c r="A18" s="180" t="s">
        <v>1171</v>
      </c>
      <c r="B18" s="176">
        <v>479</v>
      </c>
      <c r="C18" s="176">
        <v>479</v>
      </c>
      <c r="D18" s="176">
        <f t="shared" si="0"/>
        <v>0</v>
      </c>
      <c r="E18" s="174" t="s">
        <v>1172</v>
      </c>
      <c r="F18" s="170"/>
      <c r="G18" s="170"/>
      <c r="H18" s="170">
        <f t="shared" si="1"/>
        <v>0</v>
      </c>
    </row>
    <row r="19" s="156" customFormat="1" ht="20" customHeight="1" spans="1:8">
      <c r="A19" s="180" t="s">
        <v>1173</v>
      </c>
      <c r="B19" s="176"/>
      <c r="C19" s="176"/>
      <c r="D19" s="176">
        <f t="shared" si="0"/>
        <v>0</v>
      </c>
      <c r="E19" s="169" t="s">
        <v>1174</v>
      </c>
      <c r="F19" s="165">
        <v>30000</v>
      </c>
      <c r="G19" s="165">
        <v>50000</v>
      </c>
      <c r="H19" s="165">
        <f t="shared" si="1"/>
        <v>20000</v>
      </c>
    </row>
    <row r="20" s="156" customFormat="1" ht="20" customHeight="1" spans="1:8">
      <c r="A20" s="171" t="s">
        <v>1175</v>
      </c>
      <c r="B20" s="176"/>
      <c r="C20" s="176"/>
      <c r="D20" s="176">
        <f t="shared" si="0"/>
        <v>0</v>
      </c>
      <c r="E20" s="181" t="s">
        <v>1176</v>
      </c>
      <c r="F20" s="182">
        <f>SUM(F21)</f>
        <v>0</v>
      </c>
      <c r="G20" s="182"/>
      <c r="H20" s="182">
        <f t="shared" si="1"/>
        <v>0</v>
      </c>
    </row>
    <row r="21" s="156" customFormat="1" ht="20" customHeight="1" spans="1:8">
      <c r="A21" s="175" t="s">
        <v>1177</v>
      </c>
      <c r="B21" s="176"/>
      <c r="C21" s="176"/>
      <c r="D21" s="176">
        <f t="shared" si="0"/>
        <v>0</v>
      </c>
      <c r="E21" s="183" t="s">
        <v>1178</v>
      </c>
      <c r="F21" s="170"/>
      <c r="G21" s="170"/>
      <c r="H21" s="170">
        <f t="shared" si="1"/>
        <v>0</v>
      </c>
    </row>
    <row r="22" s="156" customFormat="1" ht="20" customHeight="1" spans="1:8">
      <c r="A22" s="177" t="s">
        <v>53</v>
      </c>
      <c r="B22" s="163">
        <v>0</v>
      </c>
      <c r="C22" s="163">
        <v>0</v>
      </c>
      <c r="D22" s="163">
        <f t="shared" si="0"/>
        <v>0</v>
      </c>
      <c r="E22" s="181" t="s">
        <v>1179</v>
      </c>
      <c r="F22" s="182">
        <f>F23</f>
        <v>977</v>
      </c>
      <c r="G22" s="184">
        <f>G23</f>
        <v>12240</v>
      </c>
      <c r="H22" s="184">
        <f t="shared" si="1"/>
        <v>11263</v>
      </c>
    </row>
    <row r="23" s="156" customFormat="1" ht="20" customHeight="1" spans="1:8">
      <c r="A23" s="175"/>
      <c r="B23" s="176"/>
      <c r="C23" s="176"/>
      <c r="D23" s="176">
        <f t="shared" si="0"/>
        <v>0</v>
      </c>
      <c r="E23" s="185" t="s">
        <v>1180</v>
      </c>
      <c r="F23" s="170">
        <v>977</v>
      </c>
      <c r="G23" s="186">
        <f>C5-G6+C18-G15-4154</f>
        <v>12240</v>
      </c>
      <c r="H23" s="186">
        <f t="shared" si="1"/>
        <v>11263</v>
      </c>
    </row>
    <row r="24" s="156" customFormat="1" ht="20" customHeight="1" spans="1:8">
      <c r="A24" s="175"/>
      <c r="B24" s="176"/>
      <c r="C24" s="176"/>
      <c r="D24" s="176">
        <f t="shared" si="0"/>
        <v>0</v>
      </c>
      <c r="E24" s="181" t="s">
        <v>1181</v>
      </c>
      <c r="F24" s="165">
        <f>F25</f>
        <v>121</v>
      </c>
      <c r="G24" s="165">
        <f>G25+G26</f>
        <v>1795</v>
      </c>
      <c r="H24" s="165">
        <f t="shared" si="1"/>
        <v>1674</v>
      </c>
    </row>
    <row r="25" s="156" customFormat="1" ht="20" customHeight="1" spans="1:8">
      <c r="A25" s="175"/>
      <c r="B25" s="176"/>
      <c r="C25" s="176"/>
      <c r="D25" s="176">
        <f t="shared" si="0"/>
        <v>0</v>
      </c>
      <c r="E25" s="187" t="s">
        <v>1182</v>
      </c>
      <c r="F25" s="186">
        <v>121</v>
      </c>
      <c r="G25" s="186">
        <f>C13-G13</f>
        <v>1736</v>
      </c>
      <c r="H25" s="186">
        <f t="shared" si="1"/>
        <v>1615</v>
      </c>
    </row>
    <row r="26" s="156" customFormat="1" ht="20" customHeight="1" spans="1:8">
      <c r="A26" s="175"/>
      <c r="B26" s="176"/>
      <c r="C26" s="176"/>
      <c r="D26" s="176">
        <f t="shared" si="0"/>
        <v>0</v>
      </c>
      <c r="E26" s="187" t="s">
        <v>1183</v>
      </c>
      <c r="F26" s="186"/>
      <c r="G26" s="186">
        <f>C6-G7+C7-G8</f>
        <v>59</v>
      </c>
      <c r="H26" s="186"/>
    </row>
    <row r="27" s="156" customFormat="1" ht="20" customHeight="1" spans="1:8">
      <c r="A27" s="188" t="s">
        <v>1184</v>
      </c>
      <c r="B27" s="189">
        <f>B4+B12+B14+B17</f>
        <v>40311</v>
      </c>
      <c r="C27" s="189">
        <f>C4+C12+C14+C17+C22</f>
        <v>70553</v>
      </c>
      <c r="D27" s="189">
        <f t="shared" si="0"/>
        <v>30242</v>
      </c>
      <c r="E27" s="190" t="s">
        <v>1185</v>
      </c>
      <c r="F27" s="191">
        <f>F4+F20+F22+F24+F12+F13+F14+F19</f>
        <v>40311</v>
      </c>
      <c r="G27" s="191">
        <f>G4+G20+G22+G24+G12+G13+G14+G19</f>
        <v>70553</v>
      </c>
      <c r="H27" s="191">
        <f>G27-F27</f>
        <v>30242</v>
      </c>
    </row>
    <row r="28" s="156" customFormat="1" ht="18" customHeight="1" spans="2:5">
      <c r="B28" s="192"/>
      <c r="C28" s="192"/>
      <c r="D28" s="123"/>
      <c r="E28" s="123"/>
    </row>
    <row r="29" s="123" customFormat="1" ht="21.75" customHeight="1" spans="1:8">
      <c r="A29" s="156"/>
      <c r="B29" s="192"/>
      <c r="C29" s="192"/>
      <c r="F29" s="156"/>
      <c r="G29" s="156"/>
      <c r="H29" s="156"/>
    </row>
    <row r="30" s="123" customFormat="1" spans="2:8">
      <c r="B30" s="157"/>
      <c r="C30" s="157"/>
      <c r="F30" s="193"/>
      <c r="G30" s="193"/>
      <c r="H30" s="193"/>
    </row>
    <row r="31" s="123" customFormat="1" spans="2:8">
      <c r="B31" s="157"/>
      <c r="C31" s="157"/>
      <c r="F31" s="156"/>
      <c r="G31" s="156"/>
      <c r="H31" s="156"/>
    </row>
    <row r="32" s="123" customFormat="1" spans="2:8">
      <c r="B32" s="157"/>
      <c r="C32" s="157"/>
      <c r="F32" s="156"/>
      <c r="G32" s="156"/>
      <c r="H32" s="156"/>
    </row>
    <row r="33" s="123" customFormat="1" spans="2:3">
      <c r="B33" s="157"/>
      <c r="C33" s="157"/>
    </row>
    <row r="34" s="123" customFormat="1" spans="2:3">
      <c r="B34" s="157"/>
      <c r="C34" s="157"/>
    </row>
    <row r="35" s="123" customFormat="1" spans="2:3">
      <c r="B35" s="157"/>
      <c r="C35" s="157"/>
    </row>
    <row r="36" s="123" customFormat="1" spans="2:3">
      <c r="B36" s="157"/>
      <c r="C36" s="157"/>
    </row>
    <row r="37" s="123" customFormat="1" spans="2:3">
      <c r="B37" s="157"/>
      <c r="C37" s="157"/>
    </row>
    <row r="38" s="123" customFormat="1" spans="2:3">
      <c r="B38" s="157"/>
      <c r="C38" s="157"/>
    </row>
    <row r="39" s="123" customFormat="1" spans="2:3">
      <c r="B39" s="157"/>
      <c r="C39" s="157"/>
    </row>
    <row r="40" s="123" customFormat="1" spans="2:3">
      <c r="B40" s="157"/>
      <c r="C40" s="157"/>
    </row>
    <row r="41" s="123" customFormat="1" spans="2:3">
      <c r="B41" s="157"/>
      <c r="C41" s="157"/>
    </row>
    <row r="42" s="123" customFormat="1" spans="2:3">
      <c r="B42" s="157"/>
      <c r="C42" s="157"/>
    </row>
    <row r="43" s="123" customFormat="1" spans="2:3">
      <c r="B43" s="157"/>
      <c r="C43" s="157"/>
    </row>
    <row r="44" s="123" customFormat="1" spans="2:3">
      <c r="B44" s="157"/>
      <c r="C44" s="157"/>
    </row>
    <row r="45" s="123" customFormat="1" spans="2:3">
      <c r="B45" s="157"/>
      <c r="C45" s="157"/>
    </row>
    <row r="46" s="123" customFormat="1" spans="2:3">
      <c r="B46" s="157"/>
      <c r="C46" s="157"/>
    </row>
    <row r="47" s="123" customFormat="1" spans="2:3">
      <c r="B47" s="157"/>
      <c r="C47" s="157"/>
    </row>
    <row r="48" s="123" customFormat="1" spans="2:3">
      <c r="B48" s="157"/>
      <c r="C48" s="157"/>
    </row>
    <row r="49" s="123" customFormat="1" spans="2:3">
      <c r="B49" s="157"/>
      <c r="C49" s="157"/>
    </row>
    <row r="50" s="123" customFormat="1" spans="2:3">
      <c r="B50" s="157"/>
      <c r="C50" s="157"/>
    </row>
    <row r="51" s="123" customFormat="1" spans="2:3">
      <c r="B51" s="157"/>
      <c r="C51" s="157"/>
    </row>
    <row r="52" s="123" customFormat="1" spans="2:3">
      <c r="B52" s="157"/>
      <c r="C52" s="157"/>
    </row>
    <row r="53" s="123" customFormat="1" spans="2:3">
      <c r="B53" s="157"/>
      <c r="C53" s="157"/>
    </row>
    <row r="54" s="123" customFormat="1" spans="2:3">
      <c r="B54" s="157"/>
      <c r="C54" s="157"/>
    </row>
    <row r="55" s="123" customFormat="1" spans="2:3">
      <c r="B55" s="157"/>
      <c r="C55" s="157"/>
    </row>
    <row r="56" s="123" customFormat="1" spans="2:3">
      <c r="B56" s="157"/>
      <c r="C56" s="157"/>
    </row>
    <row r="57" s="123" customFormat="1" spans="2:3">
      <c r="B57" s="157"/>
      <c r="C57" s="157"/>
    </row>
    <row r="58" s="123" customFormat="1" spans="2:3">
      <c r="B58" s="157"/>
      <c r="C58" s="157"/>
    </row>
    <row r="59" s="123" customFormat="1" spans="2:3">
      <c r="B59" s="157"/>
      <c r="C59" s="157"/>
    </row>
    <row r="60" s="123" customFormat="1" spans="2:3">
      <c r="B60" s="157"/>
      <c r="C60" s="157"/>
    </row>
    <row r="61" s="123" customFormat="1" spans="2:3">
      <c r="B61" s="157"/>
      <c r="C61" s="157"/>
    </row>
    <row r="62" s="123" customFormat="1" spans="2:3">
      <c r="B62" s="157"/>
      <c r="C62" s="157"/>
    </row>
    <row r="63" s="123" customFormat="1" spans="2:3">
      <c r="B63" s="157"/>
      <c r="C63" s="157"/>
    </row>
    <row r="64" s="123" customFormat="1" spans="2:3">
      <c r="B64" s="157"/>
      <c r="C64" s="157"/>
    </row>
    <row r="65" s="123" customFormat="1" spans="2:3">
      <c r="B65" s="157"/>
      <c r="C65" s="157"/>
    </row>
    <row r="66" s="123" customFormat="1" spans="2:3">
      <c r="B66" s="157"/>
      <c r="C66" s="157"/>
    </row>
    <row r="67" s="123" customFormat="1" spans="2:3">
      <c r="B67" s="157"/>
      <c r="C67" s="157"/>
    </row>
    <row r="68" s="123" customFormat="1" spans="2:3">
      <c r="B68" s="157"/>
      <c r="C68" s="157"/>
    </row>
    <row r="69" s="123" customFormat="1" spans="2:3">
      <c r="B69" s="157"/>
      <c r="C69" s="157"/>
    </row>
    <row r="70" s="123" customFormat="1" spans="2:3">
      <c r="B70" s="157"/>
      <c r="C70" s="157"/>
    </row>
    <row r="71" s="123" customFormat="1" spans="2:3">
      <c r="B71" s="157"/>
      <c r="C71" s="157"/>
    </row>
    <row r="72" s="123" customFormat="1" spans="2:3">
      <c r="B72" s="157"/>
      <c r="C72" s="157"/>
    </row>
    <row r="73" s="123" customFormat="1" spans="2:3">
      <c r="B73" s="157"/>
      <c r="C73" s="157"/>
    </row>
    <row r="74" s="123" customFormat="1" spans="2:3">
      <c r="B74" s="157"/>
      <c r="C74" s="157"/>
    </row>
    <row r="75" s="123" customFormat="1" spans="2:3">
      <c r="B75" s="157"/>
      <c r="C75" s="157"/>
    </row>
    <row r="76" s="123" customFormat="1" spans="2:3">
      <c r="B76" s="157"/>
      <c r="C76" s="157"/>
    </row>
    <row r="77" s="123" customFormat="1" spans="2:3">
      <c r="B77" s="157"/>
      <c r="C77" s="157"/>
    </row>
    <row r="78" s="123" customFormat="1" spans="2:3">
      <c r="B78" s="157"/>
      <c r="C78" s="157"/>
    </row>
    <row r="79" s="123" customFormat="1" spans="2:3">
      <c r="B79" s="157"/>
      <c r="C79" s="157"/>
    </row>
    <row r="80" s="123" customFormat="1" spans="2:3">
      <c r="B80" s="157"/>
      <c r="C80" s="157"/>
    </row>
    <row r="81" s="123" customFormat="1" spans="2:3">
      <c r="B81" s="157"/>
      <c r="C81" s="157"/>
    </row>
    <row r="82" s="123" customFormat="1" spans="2:3">
      <c r="B82" s="157"/>
      <c r="C82" s="157"/>
    </row>
    <row r="83" s="123" customFormat="1" spans="2:3">
      <c r="B83" s="157"/>
      <c r="C83" s="157"/>
    </row>
    <row r="84" s="123" customFormat="1" spans="2:3">
      <c r="B84" s="157"/>
      <c r="C84" s="157"/>
    </row>
    <row r="85" s="123" customFormat="1" spans="2:3">
      <c r="B85" s="157"/>
      <c r="C85" s="157"/>
    </row>
    <row r="86" s="123" customFormat="1" spans="2:3">
      <c r="B86" s="157"/>
      <c r="C86" s="157"/>
    </row>
    <row r="87" s="123" customFormat="1" spans="2:3">
      <c r="B87" s="157"/>
      <c r="C87" s="157"/>
    </row>
    <row r="88" s="123" customFormat="1" spans="2:3">
      <c r="B88" s="157"/>
      <c r="C88" s="157"/>
    </row>
    <row r="89" s="123" customFormat="1" spans="2:3">
      <c r="B89" s="157"/>
      <c r="C89" s="157"/>
    </row>
    <row r="90" s="123" customFormat="1" spans="2:3">
      <c r="B90" s="157"/>
      <c r="C90" s="157"/>
    </row>
    <row r="91" s="123" customFormat="1" spans="2:3">
      <c r="B91" s="157"/>
      <c r="C91" s="157"/>
    </row>
    <row r="92" s="123" customFormat="1" spans="2:3">
      <c r="B92" s="157"/>
      <c r="C92" s="157"/>
    </row>
    <row r="93" s="123" customFormat="1" spans="2:3">
      <c r="B93" s="157"/>
      <c r="C93" s="157"/>
    </row>
    <row r="94" s="123" customFormat="1" spans="2:3">
      <c r="B94" s="157"/>
      <c r="C94" s="157"/>
    </row>
    <row r="95" s="123" customFormat="1" spans="2:3">
      <c r="B95" s="157"/>
      <c r="C95" s="157"/>
    </row>
    <row r="96" s="123" customFormat="1" spans="2:3">
      <c r="B96" s="157"/>
      <c r="C96" s="157"/>
    </row>
    <row r="97" s="123" customFormat="1" spans="2:3">
      <c r="B97" s="157"/>
      <c r="C97" s="157"/>
    </row>
    <row r="98" s="123" customFormat="1" spans="2:3">
      <c r="B98" s="157"/>
      <c r="C98" s="157"/>
    </row>
    <row r="99" s="123" customFormat="1" spans="2:3">
      <c r="B99" s="157"/>
      <c r="C99" s="157"/>
    </row>
    <row r="100" s="123" customFormat="1" spans="2:3">
      <c r="B100" s="157"/>
      <c r="C100" s="157"/>
    </row>
    <row r="101" s="123" customFormat="1" spans="2:3">
      <c r="B101" s="157"/>
      <c r="C101" s="157"/>
    </row>
    <row r="102" s="123" customFormat="1" spans="2:3">
      <c r="B102" s="157"/>
      <c r="C102" s="157"/>
    </row>
    <row r="103" s="123" customFormat="1" spans="2:3">
      <c r="B103" s="157"/>
      <c r="C103" s="157"/>
    </row>
    <row r="104" s="123" customFormat="1" spans="2:3">
      <c r="B104" s="157"/>
      <c r="C104" s="157"/>
    </row>
    <row r="105" s="123" customFormat="1" spans="2:3">
      <c r="B105" s="157"/>
      <c r="C105" s="157"/>
    </row>
    <row r="106" s="123" customFormat="1" spans="2:3">
      <c r="B106" s="157"/>
      <c r="C106" s="157"/>
    </row>
    <row r="107" s="123" customFormat="1" spans="2:3">
      <c r="B107" s="157"/>
      <c r="C107" s="157"/>
    </row>
    <row r="108" s="123" customFormat="1" spans="2:3">
      <c r="B108" s="157"/>
      <c r="C108" s="157"/>
    </row>
    <row r="109" s="123" customFormat="1" spans="2:3">
      <c r="B109" s="157"/>
      <c r="C109" s="157"/>
    </row>
    <row r="110" s="123" customFormat="1" spans="2:3">
      <c r="B110" s="157"/>
      <c r="C110" s="157"/>
    </row>
    <row r="111" s="123" customFormat="1" spans="2:3">
      <c r="B111" s="157"/>
      <c r="C111" s="157"/>
    </row>
    <row r="112" s="123" customFormat="1" spans="2:3">
      <c r="B112" s="157"/>
      <c r="C112" s="157"/>
    </row>
    <row r="113" s="123" customFormat="1" spans="2:3">
      <c r="B113" s="157"/>
      <c r="C113" s="157"/>
    </row>
    <row r="114" s="123" customFormat="1" spans="2:3">
      <c r="B114" s="157"/>
      <c r="C114" s="157"/>
    </row>
    <row r="115" s="123" customFormat="1" spans="2:3">
      <c r="B115" s="157"/>
      <c r="C115" s="157"/>
    </row>
    <row r="116" s="123" customFormat="1" spans="2:3">
      <c r="B116" s="157"/>
      <c r="C116" s="157"/>
    </row>
    <row r="117" s="123" customFormat="1" spans="2:3">
      <c r="B117" s="157"/>
      <c r="C117" s="157"/>
    </row>
    <row r="118" s="123" customFormat="1" spans="2:3">
      <c r="B118" s="157"/>
      <c r="C118" s="157"/>
    </row>
    <row r="119" s="123" customFormat="1" spans="2:3">
      <c r="B119" s="157"/>
      <c r="C119" s="157"/>
    </row>
    <row r="120" s="123" customFormat="1" spans="2:3">
      <c r="B120" s="157"/>
      <c r="C120" s="157"/>
    </row>
    <row r="121" s="123" customFormat="1" spans="2:3">
      <c r="B121" s="157"/>
      <c r="C121" s="157"/>
    </row>
    <row r="122" s="123" customFormat="1" spans="2:3">
      <c r="B122" s="157"/>
      <c r="C122" s="157"/>
    </row>
    <row r="123" s="123" customFormat="1" spans="2:3">
      <c r="B123" s="157"/>
      <c r="C123" s="157"/>
    </row>
    <row r="124" s="123" customFormat="1" spans="2:3">
      <c r="B124" s="157"/>
      <c r="C124" s="157"/>
    </row>
    <row r="125" s="123" customFormat="1" spans="2:3">
      <c r="B125" s="157"/>
      <c r="C125" s="157"/>
    </row>
  </sheetData>
  <mergeCells count="1">
    <mergeCell ref="A2:H2"/>
  </mergeCells>
  <pageMargins left="1.49583333333333" right="0.751388888888889" top="0.708333333333333" bottom="0.708333333333333" header="0.5" footer="0.5"/>
  <pageSetup paperSize="9" scale="6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4"/>
  <sheetViews>
    <sheetView view="pageBreakPreview" zoomScaleNormal="100" zoomScaleSheetLayoutView="100" workbookViewId="0">
      <selection activeCell="A1" sqref="A1"/>
    </sheetView>
  </sheetViews>
  <sheetFormatPr defaultColWidth="10.2857142857143" defaultRowHeight="14.25"/>
  <cols>
    <col min="1" max="1" width="59.7142857142857" style="128" customWidth="1"/>
    <col min="2" max="2" width="13" style="129" customWidth="1"/>
    <col min="3" max="3" width="52.1428571428571" style="130" customWidth="1"/>
    <col min="4" max="4" width="15.5714285714286" style="131" customWidth="1"/>
    <col min="5" max="5" width="17.4285714285714" style="131" customWidth="1"/>
    <col min="6" max="226" width="10.2857142857143" style="122"/>
    <col min="227" max="16383" width="10.2857142857143" style="123"/>
  </cols>
  <sheetData>
    <row r="1" s="121" customFormat="1" ht="21" customHeight="1" spans="1:5">
      <c r="A1" s="132" t="s">
        <v>1186</v>
      </c>
      <c r="B1" s="133"/>
      <c r="C1" s="134"/>
      <c r="D1" s="135"/>
      <c r="E1" s="135"/>
    </row>
    <row r="2" s="122" customFormat="1" ht="20.25" spans="1:5">
      <c r="A2" s="136" t="s">
        <v>1187</v>
      </c>
      <c r="B2" s="136"/>
      <c r="C2" s="136"/>
      <c r="D2" s="136"/>
      <c r="E2" s="136"/>
    </row>
    <row r="3" s="123" customFormat="1" ht="21" customHeight="1" spans="1:222">
      <c r="A3" s="137"/>
      <c r="B3" s="129"/>
      <c r="C3" s="130"/>
      <c r="E3" s="138" t="s">
        <v>7</v>
      </c>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row>
    <row r="4" s="122" customFormat="1" ht="24.95" customHeight="1" spans="1:5">
      <c r="A4" s="139" t="s">
        <v>1188</v>
      </c>
      <c r="B4" s="140"/>
      <c r="C4" s="141" t="s">
        <v>1189</v>
      </c>
      <c r="D4" s="142"/>
      <c r="E4" s="142"/>
    </row>
    <row r="5" s="124" customFormat="1" ht="36" customHeight="1" spans="1:251">
      <c r="A5" s="143" t="s">
        <v>67</v>
      </c>
      <c r="B5" s="144" t="s">
        <v>1190</v>
      </c>
      <c r="C5" s="145" t="s">
        <v>67</v>
      </c>
      <c r="D5" s="144" t="s">
        <v>1191</v>
      </c>
      <c r="E5" s="144" t="s">
        <v>1192</v>
      </c>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row>
    <row r="6" s="125" customFormat="1" ht="25" customHeight="1" spans="1:226">
      <c r="A6" s="147" t="s">
        <v>1193</v>
      </c>
      <c r="B6" s="148">
        <f>B7+B10</f>
        <v>219121</v>
      </c>
      <c r="C6" s="147" t="s">
        <v>1193</v>
      </c>
      <c r="D6" s="148">
        <f>D7+D10</f>
        <v>239121</v>
      </c>
      <c r="E6" s="148">
        <f>D6-B6</f>
        <v>20000</v>
      </c>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row>
    <row r="7" s="125" customFormat="1" ht="25" customHeight="1" spans="1:226">
      <c r="A7" s="149" t="s">
        <v>1194</v>
      </c>
      <c r="B7" s="150">
        <v>69071</v>
      </c>
      <c r="C7" s="149" t="s">
        <v>1194</v>
      </c>
      <c r="D7" s="150">
        <v>69071</v>
      </c>
      <c r="E7" s="150">
        <f>D7-B7</f>
        <v>0</v>
      </c>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row>
    <row r="8" s="125" customFormat="1" ht="25" customHeight="1" spans="1:226">
      <c r="A8" s="149" t="s">
        <v>1195</v>
      </c>
      <c r="B8" s="150">
        <v>69071</v>
      </c>
      <c r="C8" s="149" t="s">
        <v>1195</v>
      </c>
      <c r="D8" s="150">
        <v>69071</v>
      </c>
      <c r="E8" s="150">
        <v>0</v>
      </c>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row>
    <row r="9" s="125" customFormat="1" ht="25" customHeight="1" spans="1:226">
      <c r="A9" s="149" t="s">
        <v>1196</v>
      </c>
      <c r="B9" s="150">
        <v>0</v>
      </c>
      <c r="C9" s="149" t="s">
        <v>1196</v>
      </c>
      <c r="D9" s="150">
        <v>0</v>
      </c>
      <c r="E9" s="150">
        <v>0</v>
      </c>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row>
    <row r="10" s="125" customFormat="1" ht="25" customHeight="1" spans="1:226">
      <c r="A10" s="149" t="s">
        <v>1197</v>
      </c>
      <c r="B10" s="150">
        <v>150050</v>
      </c>
      <c r="C10" s="149" t="s">
        <v>1197</v>
      </c>
      <c r="D10" s="150">
        <v>170050</v>
      </c>
      <c r="E10" s="150">
        <f>D10-B10</f>
        <v>20000</v>
      </c>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row>
    <row r="11" s="125" customFormat="1" ht="25" customHeight="1" spans="1:226">
      <c r="A11" s="149" t="s">
        <v>1198</v>
      </c>
      <c r="B11" s="150">
        <v>120050</v>
      </c>
      <c r="C11" s="149" t="s">
        <v>1198</v>
      </c>
      <c r="D11" s="150">
        <v>120050</v>
      </c>
      <c r="E11" s="150">
        <v>0</v>
      </c>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2"/>
      <c r="EG11" s="122"/>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row>
    <row r="12" s="125" customFormat="1" ht="25" customHeight="1" spans="1:226">
      <c r="A12" s="149" t="s">
        <v>1199</v>
      </c>
      <c r="B12" s="150">
        <v>30000</v>
      </c>
      <c r="C12" s="149" t="s">
        <v>1199</v>
      </c>
      <c r="D12" s="150">
        <v>50000</v>
      </c>
      <c r="E12" s="150">
        <v>20000</v>
      </c>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row>
    <row r="13" s="125" customFormat="1" ht="25" customHeight="1" spans="1:5">
      <c r="A13" s="147" t="s">
        <v>1200</v>
      </c>
      <c r="B13" s="148">
        <f>SUM(B14+B17)</f>
        <v>31080</v>
      </c>
      <c r="C13" s="147" t="s">
        <v>1200</v>
      </c>
      <c r="D13" s="148">
        <f>SUM(D14+D17)</f>
        <v>51080</v>
      </c>
      <c r="E13" s="148">
        <f t="shared" ref="E13:E29" si="0">D13-B13</f>
        <v>20000</v>
      </c>
    </row>
    <row r="14" s="125" customFormat="1" ht="25" customHeight="1" spans="1:5">
      <c r="A14" s="149" t="s">
        <v>1201</v>
      </c>
      <c r="B14" s="150">
        <f>SUM(B15:B16)</f>
        <v>1080</v>
      </c>
      <c r="C14" s="149" t="s">
        <v>1201</v>
      </c>
      <c r="D14" s="150">
        <f>SUM(D15:D16)</f>
        <v>1080</v>
      </c>
      <c r="E14" s="150">
        <f t="shared" si="0"/>
        <v>0</v>
      </c>
    </row>
    <row r="15" s="125" customFormat="1" ht="25" customHeight="1" spans="1:5">
      <c r="A15" s="149" t="s">
        <v>1202</v>
      </c>
      <c r="B15" s="150">
        <v>0</v>
      </c>
      <c r="C15" s="149" t="s">
        <v>1202</v>
      </c>
      <c r="D15" s="150">
        <v>0</v>
      </c>
      <c r="E15" s="150">
        <f t="shared" si="0"/>
        <v>0</v>
      </c>
    </row>
    <row r="16" s="125" customFormat="1" ht="25" customHeight="1" spans="1:5">
      <c r="A16" s="149" t="s">
        <v>1203</v>
      </c>
      <c r="B16" s="150">
        <v>1080</v>
      </c>
      <c r="C16" s="149" t="s">
        <v>1203</v>
      </c>
      <c r="D16" s="150">
        <v>1080</v>
      </c>
      <c r="E16" s="150">
        <f t="shared" si="0"/>
        <v>0</v>
      </c>
    </row>
    <row r="17" s="125" customFormat="1" ht="25" customHeight="1" spans="1:5">
      <c r="A17" s="149" t="s">
        <v>1204</v>
      </c>
      <c r="B17" s="150">
        <f>SUM(B18:B19)</f>
        <v>30000</v>
      </c>
      <c r="C17" s="149" t="s">
        <v>1204</v>
      </c>
      <c r="D17" s="150">
        <f>SUM(D18:D19)</f>
        <v>50000</v>
      </c>
      <c r="E17" s="150">
        <f t="shared" si="0"/>
        <v>20000</v>
      </c>
    </row>
    <row r="18" s="125" customFormat="1" ht="25" customHeight="1" spans="1:5">
      <c r="A18" s="149" t="s">
        <v>1205</v>
      </c>
      <c r="B18" s="150">
        <v>30000</v>
      </c>
      <c r="C18" s="149" t="s">
        <v>1206</v>
      </c>
      <c r="D18" s="150">
        <v>50000</v>
      </c>
      <c r="E18" s="150">
        <f t="shared" si="0"/>
        <v>20000</v>
      </c>
    </row>
    <row r="19" s="125" customFormat="1" ht="25" customHeight="1" spans="1:5">
      <c r="A19" s="149" t="s">
        <v>1207</v>
      </c>
      <c r="B19" s="150">
        <v>0</v>
      </c>
      <c r="C19" s="149" t="s">
        <v>1208</v>
      </c>
      <c r="D19" s="150">
        <v>0</v>
      </c>
      <c r="E19" s="150">
        <f t="shared" si="0"/>
        <v>0</v>
      </c>
    </row>
    <row r="20" s="125" customFormat="1" ht="25" customHeight="1" spans="1:5">
      <c r="A20" s="147" t="s">
        <v>1209</v>
      </c>
      <c r="B20" s="150">
        <v>8100</v>
      </c>
      <c r="C20" s="147" t="s">
        <v>1209</v>
      </c>
      <c r="D20" s="150">
        <v>7773</v>
      </c>
      <c r="E20" s="150">
        <f t="shared" si="0"/>
        <v>-327</v>
      </c>
    </row>
    <row r="21" s="125" customFormat="1" ht="25" customHeight="1" spans="1:5">
      <c r="A21" s="149" t="s">
        <v>1210</v>
      </c>
      <c r="B21" s="150">
        <v>1200</v>
      </c>
      <c r="C21" s="149" t="s">
        <v>1210</v>
      </c>
      <c r="D21" s="150">
        <v>1200</v>
      </c>
      <c r="E21" s="150">
        <f t="shared" si="0"/>
        <v>0</v>
      </c>
    </row>
    <row r="22" s="125" customFormat="1" ht="25" customHeight="1" spans="1:5">
      <c r="A22" s="149" t="s">
        <v>1211</v>
      </c>
      <c r="B22" s="150">
        <v>1200</v>
      </c>
      <c r="C22" s="149" t="s">
        <v>1211</v>
      </c>
      <c r="D22" s="150">
        <v>1200</v>
      </c>
      <c r="E22" s="150">
        <f t="shared" si="0"/>
        <v>0</v>
      </c>
    </row>
    <row r="23" s="125" customFormat="1" ht="25" customHeight="1" spans="1:5">
      <c r="A23" s="149" t="s">
        <v>1212</v>
      </c>
      <c r="B23" s="150">
        <v>0</v>
      </c>
      <c r="C23" s="149" t="s">
        <v>1212</v>
      </c>
      <c r="D23" s="150">
        <v>0</v>
      </c>
      <c r="E23" s="150">
        <f t="shared" si="0"/>
        <v>0</v>
      </c>
    </row>
    <row r="24" s="125" customFormat="1" ht="25" customHeight="1" spans="1:5">
      <c r="A24" s="149" t="s">
        <v>1213</v>
      </c>
      <c r="B24" s="150">
        <v>6800</v>
      </c>
      <c r="C24" s="149" t="s">
        <v>1213</v>
      </c>
      <c r="D24" s="150">
        <v>6531</v>
      </c>
      <c r="E24" s="150">
        <f t="shared" si="0"/>
        <v>-269</v>
      </c>
    </row>
    <row r="25" s="125" customFormat="1" ht="25" customHeight="1" spans="1:5">
      <c r="A25" s="149" t="s">
        <v>1214</v>
      </c>
      <c r="B25" s="150">
        <v>2300</v>
      </c>
      <c r="C25" s="149" t="s">
        <v>1214</v>
      </c>
      <c r="D25" s="150">
        <v>2113</v>
      </c>
      <c r="E25" s="150">
        <f t="shared" si="0"/>
        <v>-187</v>
      </c>
    </row>
    <row r="26" s="125" customFormat="1" ht="25" customHeight="1" spans="1:5">
      <c r="A26" s="149" t="s">
        <v>1215</v>
      </c>
      <c r="B26" s="150">
        <v>4500</v>
      </c>
      <c r="C26" s="149" t="s">
        <v>1215</v>
      </c>
      <c r="D26" s="150">
        <v>4418</v>
      </c>
      <c r="E26" s="150">
        <f t="shared" si="0"/>
        <v>-82</v>
      </c>
    </row>
    <row r="27" s="125" customFormat="1" ht="25" customHeight="1" spans="1:5">
      <c r="A27" s="149" t="s">
        <v>1216</v>
      </c>
      <c r="B27" s="150">
        <v>100</v>
      </c>
      <c r="C27" s="149" t="s">
        <v>1216</v>
      </c>
      <c r="D27" s="150">
        <v>42</v>
      </c>
      <c r="E27" s="150">
        <f t="shared" si="0"/>
        <v>-58</v>
      </c>
    </row>
    <row r="28" s="125" customFormat="1" ht="25" customHeight="1" spans="1:5">
      <c r="A28" s="149" t="s">
        <v>1217</v>
      </c>
      <c r="B28" s="150">
        <v>40</v>
      </c>
      <c r="C28" s="149" t="s">
        <v>1217</v>
      </c>
      <c r="D28" s="150">
        <v>1</v>
      </c>
      <c r="E28" s="150">
        <f t="shared" si="0"/>
        <v>-39</v>
      </c>
    </row>
    <row r="29" s="125" customFormat="1" ht="25" customHeight="1" spans="1:5">
      <c r="A29" s="149" t="s">
        <v>1218</v>
      </c>
      <c r="B29" s="150">
        <v>60</v>
      </c>
      <c r="C29" s="149" t="s">
        <v>1218</v>
      </c>
      <c r="D29" s="150">
        <v>41</v>
      </c>
      <c r="E29" s="150">
        <f t="shared" si="0"/>
        <v>-19</v>
      </c>
    </row>
    <row r="30" s="127" customFormat="1" ht="21" customHeight="1" spans="1:222">
      <c r="A30" s="128"/>
      <c r="B30" s="129"/>
      <c r="C30" s="130"/>
      <c r="D30" s="131"/>
      <c r="E30" s="131"/>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c r="GQ30" s="122"/>
      <c r="GR30" s="122"/>
      <c r="GS30" s="122"/>
      <c r="GT30" s="122"/>
      <c r="GU30" s="122"/>
      <c r="GV30" s="122"/>
      <c r="GW30" s="122"/>
      <c r="GX30" s="122"/>
      <c r="GY30" s="122"/>
      <c r="GZ30" s="122"/>
      <c r="HA30" s="122"/>
      <c r="HB30" s="122"/>
      <c r="HC30" s="122"/>
      <c r="HD30" s="122"/>
      <c r="HE30" s="122"/>
      <c r="HF30" s="122"/>
      <c r="HG30" s="122"/>
      <c r="HH30" s="122"/>
      <c r="HI30" s="122"/>
      <c r="HJ30" s="122"/>
      <c r="HK30" s="122"/>
      <c r="HL30" s="122"/>
      <c r="HM30" s="122"/>
      <c r="HN30" s="122"/>
    </row>
    <row r="31" s="123" customFormat="1" spans="1:222">
      <c r="A31" s="128"/>
      <c r="B31" s="129"/>
      <c r="C31" s="130"/>
      <c r="D31" s="131"/>
      <c r="E31" s="131"/>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c r="FO31" s="122"/>
      <c r="FP31" s="122"/>
      <c r="FQ31" s="122"/>
      <c r="FR31" s="122"/>
      <c r="FS31" s="122"/>
      <c r="FT31" s="122"/>
      <c r="FU31" s="122"/>
      <c r="FV31" s="122"/>
      <c r="FW31" s="122"/>
      <c r="FX31" s="122"/>
      <c r="FY31" s="122"/>
      <c r="FZ31" s="122"/>
      <c r="GA31" s="122"/>
      <c r="GB31" s="122"/>
      <c r="GC31" s="122"/>
      <c r="GD31" s="122"/>
      <c r="GE31" s="122"/>
      <c r="GF31" s="122"/>
      <c r="GG31" s="122"/>
      <c r="GH31" s="122"/>
      <c r="GI31" s="122"/>
      <c r="GJ31" s="122"/>
      <c r="GK31" s="122"/>
      <c r="GL31" s="122"/>
      <c r="GM31" s="122"/>
      <c r="GN31" s="122"/>
      <c r="GO31" s="122"/>
      <c r="GP31" s="122"/>
      <c r="GQ31" s="122"/>
      <c r="GR31" s="122"/>
      <c r="GS31" s="122"/>
      <c r="GT31" s="122"/>
      <c r="GU31" s="122"/>
      <c r="GV31" s="122"/>
      <c r="GW31" s="122"/>
      <c r="GX31" s="122"/>
      <c r="GY31" s="122"/>
      <c r="GZ31" s="122"/>
      <c r="HA31" s="122"/>
      <c r="HB31" s="122"/>
      <c r="HC31" s="122"/>
      <c r="HD31" s="122"/>
      <c r="HE31" s="122"/>
      <c r="HF31" s="122"/>
      <c r="HG31" s="122"/>
      <c r="HH31" s="122"/>
      <c r="HI31" s="122"/>
      <c r="HJ31" s="122"/>
      <c r="HK31" s="122"/>
      <c r="HL31" s="122"/>
      <c r="HM31" s="122"/>
      <c r="HN31" s="122"/>
    </row>
    <row r="32" s="123" customFormat="1" spans="1:222">
      <c r="A32" s="128"/>
      <c r="B32" s="129"/>
      <c r="C32" s="130"/>
      <c r="D32" s="131"/>
      <c r="E32" s="131"/>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122"/>
      <c r="EN32" s="122"/>
      <c r="EO32" s="122"/>
      <c r="EP32" s="122"/>
      <c r="EQ32" s="122"/>
      <c r="ER32" s="122"/>
      <c r="ES32" s="122"/>
      <c r="ET32" s="122"/>
      <c r="EU32" s="122"/>
      <c r="EV32" s="122"/>
      <c r="EW32" s="122"/>
      <c r="EX32" s="122"/>
      <c r="EY32" s="122"/>
      <c r="EZ32" s="122"/>
      <c r="FA32" s="122"/>
      <c r="FB32" s="122"/>
      <c r="FC32" s="122"/>
      <c r="FD32" s="122"/>
      <c r="FE32" s="122"/>
      <c r="FF32" s="122"/>
      <c r="FG32" s="122"/>
      <c r="FH32" s="122"/>
      <c r="FI32" s="122"/>
      <c r="FJ32" s="122"/>
      <c r="FK32" s="122"/>
      <c r="FL32" s="122"/>
      <c r="FM32" s="122"/>
      <c r="FN32" s="122"/>
      <c r="FO32" s="122"/>
      <c r="FP32" s="122"/>
      <c r="FQ32" s="122"/>
      <c r="FR32" s="122"/>
      <c r="FS32" s="122"/>
      <c r="FT32" s="122"/>
      <c r="FU32" s="122"/>
      <c r="FV32" s="122"/>
      <c r="FW32" s="122"/>
      <c r="FX32" s="122"/>
      <c r="FY32" s="122"/>
      <c r="FZ32" s="122"/>
      <c r="GA32" s="122"/>
      <c r="GB32" s="122"/>
      <c r="GC32" s="122"/>
      <c r="GD32" s="122"/>
      <c r="GE32" s="122"/>
      <c r="GF32" s="122"/>
      <c r="GG32" s="122"/>
      <c r="GH32" s="122"/>
      <c r="GI32" s="122"/>
      <c r="GJ32" s="122"/>
      <c r="GK32" s="122"/>
      <c r="GL32" s="122"/>
      <c r="GM32" s="122"/>
      <c r="GN32" s="122"/>
      <c r="GO32" s="122"/>
      <c r="GP32" s="122"/>
      <c r="GQ32" s="122"/>
      <c r="GR32" s="122"/>
      <c r="GS32" s="122"/>
      <c r="GT32" s="122"/>
      <c r="GU32" s="122"/>
      <c r="GV32" s="122"/>
      <c r="GW32" s="122"/>
      <c r="GX32" s="122"/>
      <c r="GY32" s="122"/>
      <c r="GZ32" s="122"/>
      <c r="HA32" s="122"/>
      <c r="HB32" s="122"/>
      <c r="HC32" s="122"/>
      <c r="HD32" s="122"/>
      <c r="HE32" s="122"/>
      <c r="HF32" s="122"/>
      <c r="HG32" s="122"/>
      <c r="HH32" s="122"/>
      <c r="HI32" s="122"/>
      <c r="HJ32" s="122"/>
      <c r="HK32" s="122"/>
      <c r="HL32" s="122"/>
      <c r="HM32" s="122"/>
      <c r="HN32" s="122"/>
    </row>
    <row r="33" s="122" customFormat="1" spans="1:249">
      <c r="A33" s="128"/>
      <c r="B33" s="129"/>
      <c r="C33" s="130"/>
      <c r="D33" s="131"/>
      <c r="E33" s="131"/>
      <c r="HS33" s="123"/>
      <c r="HT33" s="123"/>
      <c r="HU33" s="123"/>
      <c r="HV33" s="123"/>
      <c r="HW33" s="123"/>
      <c r="HX33" s="123"/>
      <c r="HY33" s="123"/>
      <c r="HZ33" s="123"/>
      <c r="IA33" s="123"/>
      <c r="IB33" s="123"/>
      <c r="IC33" s="123"/>
      <c r="ID33" s="123"/>
      <c r="IE33" s="123"/>
      <c r="IF33" s="123"/>
      <c r="IG33" s="123"/>
      <c r="IH33" s="123"/>
      <c r="II33" s="123"/>
      <c r="IJ33" s="123"/>
      <c r="IK33" s="123"/>
      <c r="IL33" s="123"/>
      <c r="IM33" s="123"/>
      <c r="IN33" s="123"/>
      <c r="IO33" s="123"/>
    </row>
    <row r="34" s="122" customFormat="1" spans="1:249">
      <c r="A34" s="128"/>
      <c r="B34" s="129"/>
      <c r="C34" s="130"/>
      <c r="D34" s="131"/>
      <c r="E34" s="131"/>
      <c r="HS34" s="123"/>
      <c r="HT34" s="123"/>
      <c r="HU34" s="123"/>
      <c r="HV34" s="123"/>
      <c r="HW34" s="123"/>
      <c r="HX34" s="123"/>
      <c r="HY34" s="123"/>
      <c r="HZ34" s="123"/>
      <c r="IA34" s="123"/>
      <c r="IB34" s="123"/>
      <c r="IC34" s="123"/>
      <c r="ID34" s="123"/>
      <c r="IE34" s="123"/>
      <c r="IF34" s="123"/>
      <c r="IG34" s="123"/>
      <c r="IH34" s="123"/>
      <c r="II34" s="123"/>
      <c r="IJ34" s="123"/>
      <c r="IK34" s="123"/>
      <c r="IL34" s="123"/>
      <c r="IM34" s="123"/>
      <c r="IN34" s="123"/>
      <c r="IO34" s="123"/>
    </row>
    <row r="35" s="122" customFormat="1" spans="1:249">
      <c r="A35" s="128"/>
      <c r="B35" s="129"/>
      <c r="C35" s="130"/>
      <c r="D35" s="131"/>
      <c r="E35" s="131"/>
      <c r="HS35" s="123"/>
      <c r="HT35" s="123"/>
      <c r="HU35" s="123"/>
      <c r="HV35" s="123"/>
      <c r="HW35" s="123"/>
      <c r="HX35" s="123"/>
      <c r="HY35" s="123"/>
      <c r="HZ35" s="123"/>
      <c r="IA35" s="123"/>
      <c r="IB35" s="123"/>
      <c r="IC35" s="123"/>
      <c r="ID35" s="123"/>
      <c r="IE35" s="123"/>
      <c r="IF35" s="123"/>
      <c r="IG35" s="123"/>
      <c r="IH35" s="123"/>
      <c r="II35" s="123"/>
      <c r="IJ35" s="123"/>
      <c r="IK35" s="123"/>
      <c r="IL35" s="123"/>
      <c r="IM35" s="123"/>
      <c r="IN35" s="123"/>
      <c r="IO35" s="123"/>
    </row>
    <row r="36" s="122" customFormat="1" spans="1:249">
      <c r="A36" s="128"/>
      <c r="B36" s="129"/>
      <c r="C36" s="130"/>
      <c r="D36" s="131"/>
      <c r="E36" s="131"/>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row>
    <row r="37" s="122" customFormat="1" spans="1:249">
      <c r="A37" s="128"/>
      <c r="B37" s="129"/>
      <c r="C37" s="130"/>
      <c r="D37" s="131"/>
      <c r="E37" s="131"/>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3"/>
      <c r="IO37" s="123"/>
    </row>
    <row r="38" s="122" customFormat="1" spans="1:249">
      <c r="A38" s="128"/>
      <c r="B38" s="129"/>
      <c r="C38" s="130"/>
      <c r="D38" s="131"/>
      <c r="E38" s="131"/>
      <c r="HS38" s="123"/>
      <c r="HT38" s="123"/>
      <c r="HU38" s="123"/>
      <c r="HV38" s="123"/>
      <c r="HW38" s="123"/>
      <c r="HX38" s="123"/>
      <c r="HY38" s="123"/>
      <c r="HZ38" s="123"/>
      <c r="IA38" s="123"/>
      <c r="IB38" s="123"/>
      <c r="IC38" s="123"/>
      <c r="ID38" s="123"/>
      <c r="IE38" s="123"/>
      <c r="IF38" s="123"/>
      <c r="IG38" s="123"/>
      <c r="IH38" s="123"/>
      <c r="II38" s="123"/>
      <c r="IJ38" s="123"/>
      <c r="IK38" s="123"/>
      <c r="IL38" s="123"/>
      <c r="IM38" s="123"/>
      <c r="IN38" s="123"/>
      <c r="IO38" s="123"/>
    </row>
    <row r="39" s="122" customFormat="1" spans="1:249">
      <c r="A39" s="128"/>
      <c r="B39" s="129"/>
      <c r="C39" s="130"/>
      <c r="D39" s="131"/>
      <c r="E39" s="131"/>
      <c r="HS39" s="123"/>
      <c r="HT39" s="123"/>
      <c r="HU39" s="123"/>
      <c r="HV39" s="123"/>
      <c r="HW39" s="123"/>
      <c r="HX39" s="123"/>
      <c r="HY39" s="123"/>
      <c r="HZ39" s="123"/>
      <c r="IA39" s="123"/>
      <c r="IB39" s="123"/>
      <c r="IC39" s="123"/>
      <c r="ID39" s="123"/>
      <c r="IE39" s="123"/>
      <c r="IF39" s="123"/>
      <c r="IG39" s="123"/>
      <c r="IH39" s="123"/>
      <c r="II39" s="123"/>
      <c r="IJ39" s="123"/>
      <c r="IK39" s="123"/>
      <c r="IL39" s="123"/>
      <c r="IM39" s="123"/>
      <c r="IN39" s="123"/>
      <c r="IO39" s="123"/>
    </row>
    <row r="40" s="122" customFormat="1" spans="1:249">
      <c r="A40" s="128"/>
      <c r="B40" s="129"/>
      <c r="C40" s="130"/>
      <c r="D40" s="131"/>
      <c r="E40" s="131"/>
      <c r="HS40" s="123"/>
      <c r="HT40" s="123"/>
      <c r="HU40" s="123"/>
      <c r="HV40" s="123"/>
      <c r="HW40" s="123"/>
      <c r="HX40" s="123"/>
      <c r="HY40" s="123"/>
      <c r="HZ40" s="123"/>
      <c r="IA40" s="123"/>
      <c r="IB40" s="123"/>
      <c r="IC40" s="123"/>
      <c r="ID40" s="123"/>
      <c r="IE40" s="123"/>
      <c r="IF40" s="123"/>
      <c r="IG40" s="123"/>
      <c r="IH40" s="123"/>
      <c r="II40" s="123"/>
      <c r="IJ40" s="123"/>
      <c r="IK40" s="123"/>
      <c r="IL40" s="123"/>
      <c r="IM40" s="123"/>
      <c r="IN40" s="123"/>
      <c r="IO40" s="123"/>
    </row>
    <row r="41" s="122" customFormat="1" spans="1:249">
      <c r="A41" s="128"/>
      <c r="B41" s="129"/>
      <c r="C41" s="130"/>
      <c r="D41" s="131"/>
      <c r="E41" s="131"/>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row>
    <row r="42" s="122" customFormat="1" spans="1:249">
      <c r="A42" s="128"/>
      <c r="B42" s="129"/>
      <c r="C42" s="130"/>
      <c r="D42" s="131"/>
      <c r="E42" s="131"/>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row>
    <row r="43" s="122" customFormat="1" spans="1:249">
      <c r="A43" s="128"/>
      <c r="B43" s="129"/>
      <c r="C43" s="130"/>
      <c r="D43" s="131"/>
      <c r="E43" s="131"/>
      <c r="HS43" s="123"/>
      <c r="HT43" s="123"/>
      <c r="HU43" s="123"/>
      <c r="HV43" s="123"/>
      <c r="HW43" s="123"/>
      <c r="HX43" s="123"/>
      <c r="HY43" s="123"/>
      <c r="HZ43" s="123"/>
      <c r="IA43" s="123"/>
      <c r="IB43" s="123"/>
      <c r="IC43" s="123"/>
      <c r="ID43" s="123"/>
      <c r="IE43" s="123"/>
      <c r="IF43" s="123"/>
      <c r="IG43" s="123"/>
      <c r="IH43" s="123"/>
      <c r="II43" s="123"/>
      <c r="IJ43" s="123"/>
      <c r="IK43" s="123"/>
      <c r="IL43" s="123"/>
      <c r="IM43" s="123"/>
      <c r="IN43" s="123"/>
      <c r="IO43" s="123"/>
    </row>
    <row r="44" s="122" customFormat="1" spans="1:249">
      <c r="A44" s="128"/>
      <c r="B44" s="129"/>
      <c r="C44" s="130"/>
      <c r="D44" s="131"/>
      <c r="E44" s="131"/>
      <c r="HS44" s="123"/>
      <c r="HT44" s="123"/>
      <c r="HU44" s="123"/>
      <c r="HV44" s="123"/>
      <c r="HW44" s="123"/>
      <c r="HX44" s="123"/>
      <c r="HY44" s="123"/>
      <c r="HZ44" s="123"/>
      <c r="IA44" s="123"/>
      <c r="IB44" s="123"/>
      <c r="IC44" s="123"/>
      <c r="ID44" s="123"/>
      <c r="IE44" s="123"/>
      <c r="IF44" s="123"/>
      <c r="IG44" s="123"/>
      <c r="IH44" s="123"/>
      <c r="II44" s="123"/>
      <c r="IJ44" s="123"/>
      <c r="IK44" s="123"/>
      <c r="IL44" s="123"/>
      <c r="IM44" s="123"/>
      <c r="IN44" s="123"/>
      <c r="IO44" s="123"/>
    </row>
    <row r="45" s="122" customFormat="1" spans="1:249">
      <c r="A45" s="128"/>
      <c r="B45" s="129"/>
      <c r="C45" s="130"/>
      <c r="D45" s="131"/>
      <c r="E45" s="131"/>
      <c r="HS45" s="123"/>
      <c r="HT45" s="123"/>
      <c r="HU45" s="123"/>
      <c r="HV45" s="123"/>
      <c r="HW45" s="123"/>
      <c r="HX45" s="123"/>
      <c r="HY45" s="123"/>
      <c r="HZ45" s="123"/>
      <c r="IA45" s="123"/>
      <c r="IB45" s="123"/>
      <c r="IC45" s="123"/>
      <c r="ID45" s="123"/>
      <c r="IE45" s="123"/>
      <c r="IF45" s="123"/>
      <c r="IG45" s="123"/>
      <c r="IH45" s="123"/>
      <c r="II45" s="123"/>
      <c r="IJ45" s="123"/>
      <c r="IK45" s="123"/>
      <c r="IL45" s="123"/>
      <c r="IM45" s="123"/>
      <c r="IN45" s="123"/>
      <c r="IO45" s="123"/>
    </row>
    <row r="46" s="122" customFormat="1" spans="1:249">
      <c r="A46" s="128"/>
      <c r="B46" s="129"/>
      <c r="C46" s="130"/>
      <c r="D46" s="131"/>
      <c r="E46" s="131"/>
      <c r="HS46" s="123"/>
      <c r="HT46" s="123"/>
      <c r="HU46" s="123"/>
      <c r="HV46" s="123"/>
      <c r="HW46" s="123"/>
      <c r="HX46" s="123"/>
      <c r="HY46" s="123"/>
      <c r="HZ46" s="123"/>
      <c r="IA46" s="123"/>
      <c r="IB46" s="123"/>
      <c r="IC46" s="123"/>
      <c r="ID46" s="123"/>
      <c r="IE46" s="123"/>
      <c r="IF46" s="123"/>
      <c r="IG46" s="123"/>
      <c r="IH46" s="123"/>
      <c r="II46" s="123"/>
      <c r="IJ46" s="123"/>
      <c r="IK46" s="123"/>
      <c r="IL46" s="123"/>
      <c r="IM46" s="123"/>
      <c r="IN46" s="123"/>
      <c r="IO46" s="123"/>
    </row>
    <row r="47" s="122" customFormat="1" spans="1:249">
      <c r="A47" s="128"/>
      <c r="B47" s="129"/>
      <c r="C47" s="130"/>
      <c r="D47" s="131"/>
      <c r="E47" s="131"/>
      <c r="HS47" s="123"/>
      <c r="HT47" s="123"/>
      <c r="HU47" s="123"/>
      <c r="HV47" s="123"/>
      <c r="HW47" s="123"/>
      <c r="HX47" s="123"/>
      <c r="HY47" s="123"/>
      <c r="HZ47" s="123"/>
      <c r="IA47" s="123"/>
      <c r="IB47" s="123"/>
      <c r="IC47" s="123"/>
      <c r="ID47" s="123"/>
      <c r="IE47" s="123"/>
      <c r="IF47" s="123"/>
      <c r="IG47" s="123"/>
      <c r="IH47" s="123"/>
      <c r="II47" s="123"/>
      <c r="IJ47" s="123"/>
      <c r="IK47" s="123"/>
      <c r="IL47" s="123"/>
      <c r="IM47" s="123"/>
      <c r="IN47" s="123"/>
      <c r="IO47" s="123"/>
    </row>
    <row r="48" s="122" customFormat="1" spans="1:249">
      <c r="A48" s="128"/>
      <c r="B48" s="129"/>
      <c r="C48" s="130"/>
      <c r="D48" s="131"/>
      <c r="E48" s="131"/>
      <c r="HS48" s="123"/>
      <c r="HT48" s="123"/>
      <c r="HU48" s="123"/>
      <c r="HV48" s="123"/>
      <c r="HW48" s="123"/>
      <c r="HX48" s="123"/>
      <c r="HY48" s="123"/>
      <c r="HZ48" s="123"/>
      <c r="IA48" s="123"/>
      <c r="IB48" s="123"/>
      <c r="IC48" s="123"/>
      <c r="ID48" s="123"/>
      <c r="IE48" s="123"/>
      <c r="IF48" s="123"/>
      <c r="IG48" s="123"/>
      <c r="IH48" s="123"/>
      <c r="II48" s="123"/>
      <c r="IJ48" s="123"/>
      <c r="IK48" s="123"/>
      <c r="IL48" s="123"/>
      <c r="IM48" s="123"/>
      <c r="IN48" s="123"/>
      <c r="IO48" s="123"/>
    </row>
    <row r="49" s="122" customFormat="1" spans="1:249">
      <c r="A49" s="128"/>
      <c r="B49" s="129"/>
      <c r="C49" s="130"/>
      <c r="D49" s="131"/>
      <c r="E49" s="131"/>
      <c r="HS49" s="123"/>
      <c r="HT49" s="123"/>
      <c r="HU49" s="123"/>
      <c r="HV49" s="123"/>
      <c r="HW49" s="123"/>
      <c r="HX49" s="123"/>
      <c r="HY49" s="123"/>
      <c r="HZ49" s="123"/>
      <c r="IA49" s="123"/>
      <c r="IB49" s="123"/>
      <c r="IC49" s="123"/>
      <c r="ID49" s="123"/>
      <c r="IE49" s="123"/>
      <c r="IF49" s="123"/>
      <c r="IG49" s="123"/>
      <c r="IH49" s="123"/>
      <c r="II49" s="123"/>
      <c r="IJ49" s="123"/>
      <c r="IK49" s="123"/>
      <c r="IL49" s="123"/>
      <c r="IM49" s="123"/>
      <c r="IN49" s="123"/>
      <c r="IO49" s="123"/>
    </row>
    <row r="50" s="122" customFormat="1" spans="1:249">
      <c r="A50" s="128"/>
      <c r="B50" s="129"/>
      <c r="C50" s="130"/>
      <c r="D50" s="131"/>
      <c r="E50" s="131"/>
      <c r="HS50" s="123"/>
      <c r="HT50" s="123"/>
      <c r="HU50" s="123"/>
      <c r="HV50" s="123"/>
      <c r="HW50" s="123"/>
      <c r="HX50" s="123"/>
      <c r="HY50" s="123"/>
      <c r="HZ50" s="123"/>
      <c r="IA50" s="123"/>
      <c r="IB50" s="123"/>
      <c r="IC50" s="123"/>
      <c r="ID50" s="123"/>
      <c r="IE50" s="123"/>
      <c r="IF50" s="123"/>
      <c r="IG50" s="123"/>
      <c r="IH50" s="123"/>
      <c r="II50" s="123"/>
      <c r="IJ50" s="123"/>
      <c r="IK50" s="123"/>
      <c r="IL50" s="123"/>
      <c r="IM50" s="123"/>
      <c r="IN50" s="123"/>
      <c r="IO50" s="123"/>
    </row>
    <row r="51" s="122" customFormat="1" spans="1:249">
      <c r="A51" s="128"/>
      <c r="B51" s="129"/>
      <c r="C51" s="130"/>
      <c r="D51" s="131"/>
      <c r="E51" s="131"/>
      <c r="HS51" s="123"/>
      <c r="HT51" s="123"/>
      <c r="HU51" s="123"/>
      <c r="HV51" s="123"/>
      <c r="HW51" s="123"/>
      <c r="HX51" s="123"/>
      <c r="HY51" s="123"/>
      <c r="HZ51" s="123"/>
      <c r="IA51" s="123"/>
      <c r="IB51" s="123"/>
      <c r="IC51" s="123"/>
      <c r="ID51" s="123"/>
      <c r="IE51" s="123"/>
      <c r="IF51" s="123"/>
      <c r="IG51" s="123"/>
      <c r="IH51" s="123"/>
      <c r="II51" s="123"/>
      <c r="IJ51" s="123"/>
      <c r="IK51" s="123"/>
      <c r="IL51" s="123"/>
      <c r="IM51" s="123"/>
      <c r="IN51" s="123"/>
      <c r="IO51" s="123"/>
    </row>
    <row r="52" s="122" customFormat="1" spans="1:249">
      <c r="A52" s="128"/>
      <c r="B52" s="129"/>
      <c r="C52" s="130"/>
      <c r="D52" s="131"/>
      <c r="E52" s="131"/>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3"/>
    </row>
    <row r="53" s="122" customFormat="1" spans="1:249">
      <c r="A53" s="128"/>
      <c r="B53" s="129"/>
      <c r="C53" s="130"/>
      <c r="D53" s="131"/>
      <c r="E53" s="131"/>
      <c r="HS53" s="123"/>
      <c r="HT53" s="123"/>
      <c r="HU53" s="123"/>
      <c r="HV53" s="123"/>
      <c r="HW53" s="123"/>
      <c r="HX53" s="123"/>
      <c r="HY53" s="123"/>
      <c r="HZ53" s="123"/>
      <c r="IA53" s="123"/>
      <c r="IB53" s="123"/>
      <c r="IC53" s="123"/>
      <c r="ID53" s="123"/>
      <c r="IE53" s="123"/>
      <c r="IF53" s="123"/>
      <c r="IG53" s="123"/>
      <c r="IH53" s="123"/>
      <c r="II53" s="123"/>
      <c r="IJ53" s="123"/>
      <c r="IK53" s="123"/>
      <c r="IL53" s="123"/>
      <c r="IM53" s="123"/>
      <c r="IN53" s="123"/>
      <c r="IO53" s="123"/>
    </row>
    <row r="54" s="122" customFormat="1" spans="1:249">
      <c r="A54" s="128"/>
      <c r="B54" s="129"/>
      <c r="C54" s="130"/>
      <c r="D54" s="131"/>
      <c r="E54" s="131"/>
      <c r="HS54" s="123"/>
      <c r="HT54" s="123"/>
      <c r="HU54" s="123"/>
      <c r="HV54" s="123"/>
      <c r="HW54" s="123"/>
      <c r="HX54" s="123"/>
      <c r="HY54" s="123"/>
      <c r="HZ54" s="123"/>
      <c r="IA54" s="123"/>
      <c r="IB54" s="123"/>
      <c r="IC54" s="123"/>
      <c r="ID54" s="123"/>
      <c r="IE54" s="123"/>
      <c r="IF54" s="123"/>
      <c r="IG54" s="123"/>
      <c r="IH54" s="123"/>
      <c r="II54" s="123"/>
      <c r="IJ54" s="123"/>
      <c r="IK54" s="123"/>
      <c r="IL54" s="123"/>
      <c r="IM54" s="123"/>
      <c r="IN54" s="123"/>
      <c r="IO54" s="123"/>
    </row>
    <row r="55" s="122" customFormat="1" spans="1:249">
      <c r="A55" s="128"/>
      <c r="B55" s="129"/>
      <c r="C55" s="130"/>
      <c r="D55" s="131"/>
      <c r="E55" s="131"/>
      <c r="HS55" s="123"/>
      <c r="HT55" s="123"/>
      <c r="HU55" s="123"/>
      <c r="HV55" s="123"/>
      <c r="HW55" s="123"/>
      <c r="HX55" s="123"/>
      <c r="HY55" s="123"/>
      <c r="HZ55" s="123"/>
      <c r="IA55" s="123"/>
      <c r="IB55" s="123"/>
      <c r="IC55" s="123"/>
      <c r="ID55" s="123"/>
      <c r="IE55" s="123"/>
      <c r="IF55" s="123"/>
      <c r="IG55" s="123"/>
      <c r="IH55" s="123"/>
      <c r="II55" s="123"/>
      <c r="IJ55" s="123"/>
      <c r="IK55" s="123"/>
      <c r="IL55" s="123"/>
      <c r="IM55" s="123"/>
      <c r="IN55" s="123"/>
      <c r="IO55" s="123"/>
    </row>
    <row r="56" s="122" customFormat="1" spans="1:249">
      <c r="A56" s="128"/>
      <c r="B56" s="129"/>
      <c r="C56" s="130"/>
      <c r="D56" s="131"/>
      <c r="E56" s="131"/>
      <c r="HS56" s="123"/>
      <c r="HT56" s="123"/>
      <c r="HU56" s="123"/>
      <c r="HV56" s="123"/>
      <c r="HW56" s="123"/>
      <c r="HX56" s="123"/>
      <c r="HY56" s="123"/>
      <c r="HZ56" s="123"/>
      <c r="IA56" s="123"/>
      <c r="IB56" s="123"/>
      <c r="IC56" s="123"/>
      <c r="ID56" s="123"/>
      <c r="IE56" s="123"/>
      <c r="IF56" s="123"/>
      <c r="IG56" s="123"/>
      <c r="IH56" s="123"/>
      <c r="II56" s="123"/>
      <c r="IJ56" s="123"/>
      <c r="IK56" s="123"/>
      <c r="IL56" s="123"/>
      <c r="IM56" s="123"/>
      <c r="IN56" s="123"/>
      <c r="IO56" s="123"/>
    </row>
    <row r="57" s="122" customFormat="1" spans="1:249">
      <c r="A57" s="128"/>
      <c r="B57" s="129"/>
      <c r="C57" s="130"/>
      <c r="D57" s="131"/>
      <c r="E57" s="131"/>
      <c r="HS57" s="123"/>
      <c r="HT57" s="123"/>
      <c r="HU57" s="123"/>
      <c r="HV57" s="123"/>
      <c r="HW57" s="123"/>
      <c r="HX57" s="123"/>
      <c r="HY57" s="123"/>
      <c r="HZ57" s="123"/>
      <c r="IA57" s="123"/>
      <c r="IB57" s="123"/>
      <c r="IC57" s="123"/>
      <c r="ID57" s="123"/>
      <c r="IE57" s="123"/>
      <c r="IF57" s="123"/>
      <c r="IG57" s="123"/>
      <c r="IH57" s="123"/>
      <c r="II57" s="123"/>
      <c r="IJ57" s="123"/>
      <c r="IK57" s="123"/>
      <c r="IL57" s="123"/>
      <c r="IM57" s="123"/>
      <c r="IN57" s="123"/>
      <c r="IO57" s="123"/>
    </row>
    <row r="58" s="122" customFormat="1" spans="1:249">
      <c r="A58" s="128"/>
      <c r="B58" s="129"/>
      <c r="C58" s="130"/>
      <c r="D58" s="131"/>
      <c r="E58" s="131"/>
      <c r="HS58" s="123"/>
      <c r="HT58" s="123"/>
      <c r="HU58" s="123"/>
      <c r="HV58" s="123"/>
      <c r="HW58" s="123"/>
      <c r="HX58" s="123"/>
      <c r="HY58" s="123"/>
      <c r="HZ58" s="123"/>
      <c r="IA58" s="123"/>
      <c r="IB58" s="123"/>
      <c r="IC58" s="123"/>
      <c r="ID58" s="123"/>
      <c r="IE58" s="123"/>
      <c r="IF58" s="123"/>
      <c r="IG58" s="123"/>
      <c r="IH58" s="123"/>
      <c r="II58" s="123"/>
      <c r="IJ58" s="123"/>
      <c r="IK58" s="123"/>
      <c r="IL58" s="123"/>
      <c r="IM58" s="123"/>
      <c r="IN58" s="123"/>
      <c r="IO58" s="123"/>
    </row>
    <row r="59" s="122" customFormat="1" spans="1:249">
      <c r="A59" s="128"/>
      <c r="B59" s="129"/>
      <c r="C59" s="130"/>
      <c r="D59" s="131"/>
      <c r="E59" s="131"/>
      <c r="HS59" s="123"/>
      <c r="HT59" s="123"/>
      <c r="HU59" s="123"/>
      <c r="HV59" s="123"/>
      <c r="HW59" s="123"/>
      <c r="HX59" s="123"/>
      <c r="HY59" s="123"/>
      <c r="HZ59" s="123"/>
      <c r="IA59" s="123"/>
      <c r="IB59" s="123"/>
      <c r="IC59" s="123"/>
      <c r="ID59" s="123"/>
      <c r="IE59" s="123"/>
      <c r="IF59" s="123"/>
      <c r="IG59" s="123"/>
      <c r="IH59" s="123"/>
      <c r="II59" s="123"/>
      <c r="IJ59" s="123"/>
      <c r="IK59" s="123"/>
      <c r="IL59" s="123"/>
      <c r="IM59" s="123"/>
      <c r="IN59" s="123"/>
      <c r="IO59" s="123"/>
    </row>
    <row r="60" s="122" customFormat="1" spans="1:249">
      <c r="A60" s="128"/>
      <c r="B60" s="129"/>
      <c r="C60" s="130"/>
      <c r="D60" s="131"/>
      <c r="E60" s="131"/>
      <c r="HS60" s="123"/>
      <c r="HT60" s="123"/>
      <c r="HU60" s="123"/>
      <c r="HV60" s="123"/>
      <c r="HW60" s="123"/>
      <c r="HX60" s="123"/>
      <c r="HY60" s="123"/>
      <c r="HZ60" s="123"/>
      <c r="IA60" s="123"/>
      <c r="IB60" s="123"/>
      <c r="IC60" s="123"/>
      <c r="ID60" s="123"/>
      <c r="IE60" s="123"/>
      <c r="IF60" s="123"/>
      <c r="IG60" s="123"/>
      <c r="IH60" s="123"/>
      <c r="II60" s="123"/>
      <c r="IJ60" s="123"/>
      <c r="IK60" s="123"/>
      <c r="IL60" s="123"/>
      <c r="IM60" s="123"/>
      <c r="IN60" s="123"/>
      <c r="IO60" s="123"/>
    </row>
    <row r="61" s="122" customFormat="1" spans="1:249">
      <c r="A61" s="128"/>
      <c r="B61" s="129"/>
      <c r="C61" s="130"/>
      <c r="D61" s="131"/>
      <c r="E61" s="131"/>
      <c r="HS61" s="123"/>
      <c r="HT61" s="123"/>
      <c r="HU61" s="123"/>
      <c r="HV61" s="123"/>
      <c r="HW61" s="123"/>
      <c r="HX61" s="123"/>
      <c r="HY61" s="123"/>
      <c r="HZ61" s="123"/>
      <c r="IA61" s="123"/>
      <c r="IB61" s="123"/>
      <c r="IC61" s="123"/>
      <c r="ID61" s="123"/>
      <c r="IE61" s="123"/>
      <c r="IF61" s="123"/>
      <c r="IG61" s="123"/>
      <c r="IH61" s="123"/>
      <c r="II61" s="123"/>
      <c r="IJ61" s="123"/>
      <c r="IK61" s="123"/>
      <c r="IL61" s="123"/>
      <c r="IM61" s="123"/>
      <c r="IN61" s="123"/>
      <c r="IO61" s="123"/>
    </row>
    <row r="62" s="122" customFormat="1" spans="1:249">
      <c r="A62" s="128"/>
      <c r="B62" s="129"/>
      <c r="C62" s="130"/>
      <c r="D62" s="131"/>
      <c r="E62" s="131"/>
      <c r="HS62" s="123"/>
      <c r="HT62" s="123"/>
      <c r="HU62" s="123"/>
      <c r="HV62" s="123"/>
      <c r="HW62" s="123"/>
      <c r="HX62" s="123"/>
      <c r="HY62" s="123"/>
      <c r="HZ62" s="123"/>
      <c r="IA62" s="123"/>
      <c r="IB62" s="123"/>
      <c r="IC62" s="123"/>
      <c r="ID62" s="123"/>
      <c r="IE62" s="123"/>
      <c r="IF62" s="123"/>
      <c r="IG62" s="123"/>
      <c r="IH62" s="123"/>
      <c r="II62" s="123"/>
      <c r="IJ62" s="123"/>
      <c r="IK62" s="123"/>
      <c r="IL62" s="123"/>
      <c r="IM62" s="123"/>
      <c r="IN62" s="123"/>
      <c r="IO62" s="123"/>
    </row>
    <row r="63" s="122" customFormat="1" spans="1:249">
      <c r="A63" s="128"/>
      <c r="B63" s="129"/>
      <c r="C63" s="130"/>
      <c r="D63" s="131"/>
      <c r="E63" s="131"/>
      <c r="HS63" s="123"/>
      <c r="HT63" s="123"/>
      <c r="HU63" s="123"/>
      <c r="HV63" s="123"/>
      <c r="HW63" s="123"/>
      <c r="HX63" s="123"/>
      <c r="HY63" s="123"/>
      <c r="HZ63" s="123"/>
      <c r="IA63" s="123"/>
      <c r="IB63" s="123"/>
      <c r="IC63" s="123"/>
      <c r="ID63" s="123"/>
      <c r="IE63" s="123"/>
      <c r="IF63" s="123"/>
      <c r="IG63" s="123"/>
      <c r="IH63" s="123"/>
      <c r="II63" s="123"/>
      <c r="IJ63" s="123"/>
      <c r="IK63" s="123"/>
      <c r="IL63" s="123"/>
      <c r="IM63" s="123"/>
      <c r="IN63" s="123"/>
      <c r="IO63" s="123"/>
    </row>
    <row r="64" s="122" customFormat="1" spans="1:249">
      <c r="A64" s="128"/>
      <c r="B64" s="129"/>
      <c r="C64" s="130"/>
      <c r="D64" s="131"/>
      <c r="E64" s="131"/>
      <c r="HS64" s="123"/>
      <c r="HT64" s="123"/>
      <c r="HU64" s="123"/>
      <c r="HV64" s="123"/>
      <c r="HW64" s="123"/>
      <c r="HX64" s="123"/>
      <c r="HY64" s="123"/>
      <c r="HZ64" s="123"/>
      <c r="IA64" s="123"/>
      <c r="IB64" s="123"/>
      <c r="IC64" s="123"/>
      <c r="ID64" s="123"/>
      <c r="IE64" s="123"/>
      <c r="IF64" s="123"/>
      <c r="IG64" s="123"/>
      <c r="IH64" s="123"/>
      <c r="II64" s="123"/>
      <c r="IJ64" s="123"/>
      <c r="IK64" s="123"/>
      <c r="IL64" s="123"/>
      <c r="IM64" s="123"/>
      <c r="IN64" s="123"/>
      <c r="IO64" s="123"/>
    </row>
    <row r="65" s="122" customFormat="1" spans="1:249">
      <c r="A65" s="128"/>
      <c r="B65" s="129"/>
      <c r="C65" s="130"/>
      <c r="D65" s="131"/>
      <c r="E65" s="131"/>
      <c r="HS65" s="123"/>
      <c r="HT65" s="123"/>
      <c r="HU65" s="123"/>
      <c r="HV65" s="123"/>
      <c r="HW65" s="123"/>
      <c r="HX65" s="123"/>
      <c r="HY65" s="123"/>
      <c r="HZ65" s="123"/>
      <c r="IA65" s="123"/>
      <c r="IB65" s="123"/>
      <c r="IC65" s="123"/>
      <c r="ID65" s="123"/>
      <c r="IE65" s="123"/>
      <c r="IF65" s="123"/>
      <c r="IG65" s="123"/>
      <c r="IH65" s="123"/>
      <c r="II65" s="123"/>
      <c r="IJ65" s="123"/>
      <c r="IK65" s="123"/>
      <c r="IL65" s="123"/>
      <c r="IM65" s="123"/>
      <c r="IN65" s="123"/>
      <c r="IO65" s="123"/>
    </row>
    <row r="66" s="122" customFormat="1" spans="1:249">
      <c r="A66" s="128"/>
      <c r="B66" s="129"/>
      <c r="C66" s="130"/>
      <c r="D66" s="131"/>
      <c r="E66" s="131"/>
      <c r="HS66" s="123"/>
      <c r="HT66" s="123"/>
      <c r="HU66" s="123"/>
      <c r="HV66" s="123"/>
      <c r="HW66" s="123"/>
      <c r="HX66" s="123"/>
      <c r="HY66" s="123"/>
      <c r="HZ66" s="123"/>
      <c r="IA66" s="123"/>
      <c r="IB66" s="123"/>
      <c r="IC66" s="123"/>
      <c r="ID66" s="123"/>
      <c r="IE66" s="123"/>
      <c r="IF66" s="123"/>
      <c r="IG66" s="123"/>
      <c r="IH66" s="123"/>
      <c r="II66" s="123"/>
      <c r="IJ66" s="123"/>
      <c r="IK66" s="123"/>
      <c r="IL66" s="123"/>
      <c r="IM66" s="123"/>
      <c r="IN66" s="123"/>
      <c r="IO66" s="123"/>
    </row>
    <row r="67" s="122" customFormat="1" spans="1:249">
      <c r="A67" s="128"/>
      <c r="B67" s="129"/>
      <c r="C67" s="130"/>
      <c r="D67" s="131"/>
      <c r="E67" s="131"/>
      <c r="HS67" s="123"/>
      <c r="HT67" s="123"/>
      <c r="HU67" s="123"/>
      <c r="HV67" s="123"/>
      <c r="HW67" s="123"/>
      <c r="HX67" s="123"/>
      <c r="HY67" s="123"/>
      <c r="HZ67" s="123"/>
      <c r="IA67" s="123"/>
      <c r="IB67" s="123"/>
      <c r="IC67" s="123"/>
      <c r="ID67" s="123"/>
      <c r="IE67" s="123"/>
      <c r="IF67" s="123"/>
      <c r="IG67" s="123"/>
      <c r="IH67" s="123"/>
      <c r="II67" s="123"/>
      <c r="IJ67" s="123"/>
      <c r="IK67" s="123"/>
      <c r="IL67" s="123"/>
      <c r="IM67" s="123"/>
      <c r="IN67" s="123"/>
      <c r="IO67" s="123"/>
    </row>
    <row r="68" s="122" customFormat="1" spans="1:249">
      <c r="A68" s="128"/>
      <c r="B68" s="129"/>
      <c r="C68" s="130"/>
      <c r="D68" s="131"/>
      <c r="E68" s="131"/>
      <c r="HS68" s="123"/>
      <c r="HT68" s="123"/>
      <c r="HU68" s="123"/>
      <c r="HV68" s="123"/>
      <c r="HW68" s="123"/>
      <c r="HX68" s="123"/>
      <c r="HY68" s="123"/>
      <c r="HZ68" s="123"/>
      <c r="IA68" s="123"/>
      <c r="IB68" s="123"/>
      <c r="IC68" s="123"/>
      <c r="ID68" s="123"/>
      <c r="IE68" s="123"/>
      <c r="IF68" s="123"/>
      <c r="IG68" s="123"/>
      <c r="IH68" s="123"/>
      <c r="II68" s="123"/>
      <c r="IJ68" s="123"/>
      <c r="IK68" s="123"/>
      <c r="IL68" s="123"/>
      <c r="IM68" s="123"/>
      <c r="IN68" s="123"/>
      <c r="IO68" s="123"/>
    </row>
    <row r="69" s="122" customFormat="1" spans="1:249">
      <c r="A69" s="128"/>
      <c r="B69" s="129"/>
      <c r="C69" s="130"/>
      <c r="D69" s="131"/>
      <c r="E69" s="131"/>
      <c r="HS69" s="123"/>
      <c r="HT69" s="123"/>
      <c r="HU69" s="123"/>
      <c r="HV69" s="123"/>
      <c r="HW69" s="123"/>
      <c r="HX69" s="123"/>
      <c r="HY69" s="123"/>
      <c r="HZ69" s="123"/>
      <c r="IA69" s="123"/>
      <c r="IB69" s="123"/>
      <c r="IC69" s="123"/>
      <c r="ID69" s="123"/>
      <c r="IE69" s="123"/>
      <c r="IF69" s="123"/>
      <c r="IG69" s="123"/>
      <c r="IH69" s="123"/>
      <c r="II69" s="123"/>
      <c r="IJ69" s="123"/>
      <c r="IK69" s="123"/>
      <c r="IL69" s="123"/>
      <c r="IM69" s="123"/>
      <c r="IN69" s="123"/>
      <c r="IO69" s="123"/>
    </row>
    <row r="70" s="122" customFormat="1" spans="1:249">
      <c r="A70" s="128"/>
      <c r="B70" s="129"/>
      <c r="C70" s="130"/>
      <c r="D70" s="131"/>
      <c r="E70" s="131"/>
      <c r="HS70" s="123"/>
      <c r="HT70" s="123"/>
      <c r="HU70" s="123"/>
      <c r="HV70" s="123"/>
      <c r="HW70" s="123"/>
      <c r="HX70" s="123"/>
      <c r="HY70" s="123"/>
      <c r="HZ70" s="123"/>
      <c r="IA70" s="123"/>
      <c r="IB70" s="123"/>
      <c r="IC70" s="123"/>
      <c r="ID70" s="123"/>
      <c r="IE70" s="123"/>
      <c r="IF70" s="123"/>
      <c r="IG70" s="123"/>
      <c r="IH70" s="123"/>
      <c r="II70" s="123"/>
      <c r="IJ70" s="123"/>
      <c r="IK70" s="123"/>
      <c r="IL70" s="123"/>
      <c r="IM70" s="123"/>
      <c r="IN70" s="123"/>
      <c r="IO70" s="123"/>
    </row>
    <row r="71" s="122" customFormat="1" spans="1:249">
      <c r="A71" s="128"/>
      <c r="B71" s="129"/>
      <c r="C71" s="130"/>
      <c r="D71" s="131"/>
      <c r="E71" s="131"/>
      <c r="HS71" s="123"/>
      <c r="HT71" s="123"/>
      <c r="HU71" s="123"/>
      <c r="HV71" s="123"/>
      <c r="HW71" s="123"/>
      <c r="HX71" s="123"/>
      <c r="HY71" s="123"/>
      <c r="HZ71" s="123"/>
      <c r="IA71" s="123"/>
      <c r="IB71" s="123"/>
      <c r="IC71" s="123"/>
      <c r="ID71" s="123"/>
      <c r="IE71" s="123"/>
      <c r="IF71" s="123"/>
      <c r="IG71" s="123"/>
      <c r="IH71" s="123"/>
      <c r="II71" s="123"/>
      <c r="IJ71" s="123"/>
      <c r="IK71" s="123"/>
      <c r="IL71" s="123"/>
      <c r="IM71" s="123"/>
      <c r="IN71" s="123"/>
      <c r="IO71" s="123"/>
    </row>
    <row r="72" s="122" customFormat="1" spans="1:249">
      <c r="A72" s="128"/>
      <c r="B72" s="129"/>
      <c r="C72" s="130"/>
      <c r="D72" s="131"/>
      <c r="E72" s="131"/>
      <c r="HS72" s="123"/>
      <c r="HT72" s="123"/>
      <c r="HU72" s="123"/>
      <c r="HV72" s="123"/>
      <c r="HW72" s="123"/>
      <c r="HX72" s="123"/>
      <c r="HY72" s="123"/>
      <c r="HZ72" s="123"/>
      <c r="IA72" s="123"/>
      <c r="IB72" s="123"/>
      <c r="IC72" s="123"/>
      <c r="ID72" s="123"/>
      <c r="IE72" s="123"/>
      <c r="IF72" s="123"/>
      <c r="IG72" s="123"/>
      <c r="IH72" s="123"/>
      <c r="II72" s="123"/>
      <c r="IJ72" s="123"/>
      <c r="IK72" s="123"/>
      <c r="IL72" s="123"/>
      <c r="IM72" s="123"/>
      <c r="IN72" s="123"/>
      <c r="IO72" s="123"/>
    </row>
    <row r="73" s="122" customFormat="1" spans="1:249">
      <c r="A73" s="128"/>
      <c r="B73" s="129"/>
      <c r="C73" s="130"/>
      <c r="D73" s="131"/>
      <c r="E73" s="131"/>
      <c r="HS73" s="123"/>
      <c r="HT73" s="123"/>
      <c r="HU73" s="123"/>
      <c r="HV73" s="123"/>
      <c r="HW73" s="123"/>
      <c r="HX73" s="123"/>
      <c r="HY73" s="123"/>
      <c r="HZ73" s="123"/>
      <c r="IA73" s="123"/>
      <c r="IB73" s="123"/>
      <c r="IC73" s="123"/>
      <c r="ID73" s="123"/>
      <c r="IE73" s="123"/>
      <c r="IF73" s="123"/>
      <c r="IG73" s="123"/>
      <c r="IH73" s="123"/>
      <c r="II73" s="123"/>
      <c r="IJ73" s="123"/>
      <c r="IK73" s="123"/>
      <c r="IL73" s="123"/>
      <c r="IM73" s="123"/>
      <c r="IN73" s="123"/>
      <c r="IO73" s="123"/>
    </row>
    <row r="74" s="122" customFormat="1" spans="1:249">
      <c r="A74" s="128"/>
      <c r="B74" s="129"/>
      <c r="C74" s="130"/>
      <c r="D74" s="131"/>
      <c r="E74" s="131"/>
      <c r="HS74" s="123"/>
      <c r="HT74" s="123"/>
      <c r="HU74" s="123"/>
      <c r="HV74" s="123"/>
      <c r="HW74" s="123"/>
      <c r="HX74" s="123"/>
      <c r="HY74" s="123"/>
      <c r="HZ74" s="123"/>
      <c r="IA74" s="123"/>
      <c r="IB74" s="123"/>
      <c r="IC74" s="123"/>
      <c r="ID74" s="123"/>
      <c r="IE74" s="123"/>
      <c r="IF74" s="123"/>
      <c r="IG74" s="123"/>
      <c r="IH74" s="123"/>
      <c r="II74" s="123"/>
      <c r="IJ74" s="123"/>
      <c r="IK74" s="123"/>
      <c r="IL74" s="123"/>
      <c r="IM74" s="123"/>
      <c r="IN74" s="123"/>
      <c r="IO74" s="123"/>
    </row>
    <row r="75" s="122" customFormat="1" spans="1:249">
      <c r="A75" s="128"/>
      <c r="B75" s="129"/>
      <c r="C75" s="130"/>
      <c r="D75" s="131"/>
      <c r="E75" s="131"/>
      <c r="HS75" s="123"/>
      <c r="HT75" s="123"/>
      <c r="HU75" s="123"/>
      <c r="HV75" s="123"/>
      <c r="HW75" s="123"/>
      <c r="HX75" s="123"/>
      <c r="HY75" s="123"/>
      <c r="HZ75" s="123"/>
      <c r="IA75" s="123"/>
      <c r="IB75" s="123"/>
      <c r="IC75" s="123"/>
      <c r="ID75" s="123"/>
      <c r="IE75" s="123"/>
      <c r="IF75" s="123"/>
      <c r="IG75" s="123"/>
      <c r="IH75" s="123"/>
      <c r="II75" s="123"/>
      <c r="IJ75" s="123"/>
      <c r="IK75" s="123"/>
      <c r="IL75" s="123"/>
      <c r="IM75" s="123"/>
      <c r="IN75" s="123"/>
      <c r="IO75" s="123"/>
    </row>
    <row r="76" s="122" customFormat="1" spans="1:249">
      <c r="A76" s="128"/>
      <c r="B76" s="129"/>
      <c r="C76" s="130"/>
      <c r="D76" s="131"/>
      <c r="E76" s="131"/>
      <c r="HS76" s="123"/>
      <c r="HT76" s="123"/>
      <c r="HU76" s="123"/>
      <c r="HV76" s="123"/>
      <c r="HW76" s="123"/>
      <c r="HX76" s="123"/>
      <c r="HY76" s="123"/>
      <c r="HZ76" s="123"/>
      <c r="IA76" s="123"/>
      <c r="IB76" s="123"/>
      <c r="IC76" s="123"/>
      <c r="ID76" s="123"/>
      <c r="IE76" s="123"/>
      <c r="IF76" s="123"/>
      <c r="IG76" s="123"/>
      <c r="IH76" s="123"/>
      <c r="II76" s="123"/>
      <c r="IJ76" s="123"/>
      <c r="IK76" s="123"/>
      <c r="IL76" s="123"/>
      <c r="IM76" s="123"/>
      <c r="IN76" s="123"/>
      <c r="IO76" s="123"/>
    </row>
    <row r="77" s="122" customFormat="1" spans="1:249">
      <c r="A77" s="128"/>
      <c r="B77" s="129"/>
      <c r="C77" s="130"/>
      <c r="D77" s="131"/>
      <c r="E77" s="131"/>
      <c r="HS77" s="123"/>
      <c r="HT77" s="123"/>
      <c r="HU77" s="123"/>
      <c r="HV77" s="123"/>
      <c r="HW77" s="123"/>
      <c r="HX77" s="123"/>
      <c r="HY77" s="123"/>
      <c r="HZ77" s="123"/>
      <c r="IA77" s="123"/>
      <c r="IB77" s="123"/>
      <c r="IC77" s="123"/>
      <c r="ID77" s="123"/>
      <c r="IE77" s="123"/>
      <c r="IF77" s="123"/>
      <c r="IG77" s="123"/>
      <c r="IH77" s="123"/>
      <c r="II77" s="123"/>
      <c r="IJ77" s="123"/>
      <c r="IK77" s="123"/>
      <c r="IL77" s="123"/>
      <c r="IM77" s="123"/>
      <c r="IN77" s="123"/>
      <c r="IO77" s="123"/>
    </row>
    <row r="78" s="122" customFormat="1" spans="1:249">
      <c r="A78" s="128"/>
      <c r="B78" s="129"/>
      <c r="C78" s="130"/>
      <c r="D78" s="131"/>
      <c r="E78" s="131"/>
      <c r="HS78" s="123"/>
      <c r="HT78" s="123"/>
      <c r="HU78" s="123"/>
      <c r="HV78" s="123"/>
      <c r="HW78" s="123"/>
      <c r="HX78" s="123"/>
      <c r="HY78" s="123"/>
      <c r="HZ78" s="123"/>
      <c r="IA78" s="123"/>
      <c r="IB78" s="123"/>
      <c r="IC78" s="123"/>
      <c r="ID78" s="123"/>
      <c r="IE78" s="123"/>
      <c r="IF78" s="123"/>
      <c r="IG78" s="123"/>
      <c r="IH78" s="123"/>
      <c r="II78" s="123"/>
      <c r="IJ78" s="123"/>
      <c r="IK78" s="123"/>
      <c r="IL78" s="123"/>
      <c r="IM78" s="123"/>
      <c r="IN78" s="123"/>
      <c r="IO78" s="123"/>
    </row>
    <row r="79" s="122" customFormat="1" spans="1:249">
      <c r="A79" s="128"/>
      <c r="B79" s="129"/>
      <c r="C79" s="130"/>
      <c r="D79" s="131"/>
      <c r="E79" s="131"/>
      <c r="HS79" s="123"/>
      <c r="HT79" s="123"/>
      <c r="HU79" s="123"/>
      <c r="HV79" s="123"/>
      <c r="HW79" s="123"/>
      <c r="HX79" s="123"/>
      <c r="HY79" s="123"/>
      <c r="HZ79" s="123"/>
      <c r="IA79" s="123"/>
      <c r="IB79" s="123"/>
      <c r="IC79" s="123"/>
      <c r="ID79" s="123"/>
      <c r="IE79" s="123"/>
      <c r="IF79" s="123"/>
      <c r="IG79" s="123"/>
      <c r="IH79" s="123"/>
      <c r="II79" s="123"/>
      <c r="IJ79" s="123"/>
      <c r="IK79" s="123"/>
      <c r="IL79" s="123"/>
      <c r="IM79" s="123"/>
      <c r="IN79" s="123"/>
      <c r="IO79" s="123"/>
    </row>
    <row r="80" s="122" customFormat="1" spans="1:249">
      <c r="A80" s="128"/>
      <c r="B80" s="129"/>
      <c r="C80" s="130"/>
      <c r="D80" s="131"/>
      <c r="E80" s="131"/>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row>
    <row r="81" s="122" customFormat="1" spans="1:249">
      <c r="A81" s="128"/>
      <c r="B81" s="129"/>
      <c r="C81" s="130"/>
      <c r="D81" s="131"/>
      <c r="E81" s="131"/>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3"/>
      <c r="IO81" s="123"/>
    </row>
    <row r="82" s="122" customFormat="1" spans="1:249">
      <c r="A82" s="128"/>
      <c r="B82" s="129"/>
      <c r="C82" s="130"/>
      <c r="D82" s="131"/>
      <c r="E82" s="131"/>
      <c r="HS82" s="123"/>
      <c r="HT82" s="123"/>
      <c r="HU82" s="123"/>
      <c r="HV82" s="123"/>
      <c r="HW82" s="123"/>
      <c r="HX82" s="123"/>
      <c r="HY82" s="123"/>
      <c r="HZ82" s="123"/>
      <c r="IA82" s="123"/>
      <c r="IB82" s="123"/>
      <c r="IC82" s="123"/>
      <c r="ID82" s="123"/>
      <c r="IE82" s="123"/>
      <c r="IF82" s="123"/>
      <c r="IG82" s="123"/>
      <c r="IH82" s="123"/>
      <c r="II82" s="123"/>
      <c r="IJ82" s="123"/>
      <c r="IK82" s="123"/>
      <c r="IL82" s="123"/>
      <c r="IM82" s="123"/>
      <c r="IN82" s="123"/>
      <c r="IO82" s="123"/>
    </row>
    <row r="83" s="122" customFormat="1" spans="1:249">
      <c r="A83" s="128"/>
      <c r="B83" s="129"/>
      <c r="C83" s="130"/>
      <c r="D83" s="131"/>
      <c r="E83" s="131"/>
      <c r="HS83" s="123"/>
      <c r="HT83" s="123"/>
      <c r="HU83" s="123"/>
      <c r="HV83" s="123"/>
      <c r="HW83" s="123"/>
      <c r="HX83" s="123"/>
      <c r="HY83" s="123"/>
      <c r="HZ83" s="123"/>
      <c r="IA83" s="123"/>
      <c r="IB83" s="123"/>
      <c r="IC83" s="123"/>
      <c r="ID83" s="123"/>
      <c r="IE83" s="123"/>
      <c r="IF83" s="123"/>
      <c r="IG83" s="123"/>
      <c r="IH83" s="123"/>
      <c r="II83" s="123"/>
      <c r="IJ83" s="123"/>
      <c r="IK83" s="123"/>
      <c r="IL83" s="123"/>
      <c r="IM83" s="123"/>
      <c r="IN83" s="123"/>
      <c r="IO83" s="123"/>
    </row>
    <row r="84" s="122" customFormat="1" spans="1:249">
      <c r="A84" s="128"/>
      <c r="B84" s="129"/>
      <c r="C84" s="130"/>
      <c r="D84" s="131"/>
      <c r="E84" s="131"/>
      <c r="HS84" s="123"/>
      <c r="HT84" s="123"/>
      <c r="HU84" s="123"/>
      <c r="HV84" s="123"/>
      <c r="HW84" s="123"/>
      <c r="HX84" s="123"/>
      <c r="HY84" s="123"/>
      <c r="HZ84" s="123"/>
      <c r="IA84" s="123"/>
      <c r="IB84" s="123"/>
      <c r="IC84" s="123"/>
      <c r="ID84" s="123"/>
      <c r="IE84" s="123"/>
      <c r="IF84" s="123"/>
      <c r="IG84" s="123"/>
      <c r="IH84" s="123"/>
      <c r="II84" s="123"/>
      <c r="IJ84" s="123"/>
      <c r="IK84" s="123"/>
      <c r="IL84" s="123"/>
      <c r="IM84" s="123"/>
      <c r="IN84" s="123"/>
      <c r="IO84" s="123"/>
    </row>
    <row r="85" s="122" customFormat="1" spans="1:249">
      <c r="A85" s="128"/>
      <c r="B85" s="129"/>
      <c r="C85" s="130"/>
      <c r="D85" s="131"/>
      <c r="E85" s="131"/>
      <c r="HS85" s="123"/>
      <c r="HT85" s="123"/>
      <c r="HU85" s="123"/>
      <c r="HV85" s="123"/>
      <c r="HW85" s="123"/>
      <c r="HX85" s="123"/>
      <c r="HY85" s="123"/>
      <c r="HZ85" s="123"/>
      <c r="IA85" s="123"/>
      <c r="IB85" s="123"/>
      <c r="IC85" s="123"/>
      <c r="ID85" s="123"/>
      <c r="IE85" s="123"/>
      <c r="IF85" s="123"/>
      <c r="IG85" s="123"/>
      <c r="IH85" s="123"/>
      <c r="II85" s="123"/>
      <c r="IJ85" s="123"/>
      <c r="IK85" s="123"/>
      <c r="IL85" s="123"/>
      <c r="IM85" s="123"/>
      <c r="IN85" s="123"/>
      <c r="IO85" s="123"/>
    </row>
    <row r="86" s="122" customFormat="1" spans="1:249">
      <c r="A86" s="128"/>
      <c r="B86" s="129"/>
      <c r="C86" s="130"/>
      <c r="D86" s="131"/>
      <c r="E86" s="131"/>
      <c r="HS86" s="123"/>
      <c r="HT86" s="123"/>
      <c r="HU86" s="123"/>
      <c r="HV86" s="123"/>
      <c r="HW86" s="123"/>
      <c r="HX86" s="123"/>
      <c r="HY86" s="123"/>
      <c r="HZ86" s="123"/>
      <c r="IA86" s="123"/>
      <c r="IB86" s="123"/>
      <c r="IC86" s="123"/>
      <c r="ID86" s="123"/>
      <c r="IE86" s="123"/>
      <c r="IF86" s="123"/>
      <c r="IG86" s="123"/>
      <c r="IH86" s="123"/>
      <c r="II86" s="123"/>
      <c r="IJ86" s="123"/>
      <c r="IK86" s="123"/>
      <c r="IL86" s="123"/>
      <c r="IM86" s="123"/>
      <c r="IN86" s="123"/>
      <c r="IO86" s="123"/>
    </row>
    <row r="87" s="122" customFormat="1" spans="1:249">
      <c r="A87" s="128"/>
      <c r="B87" s="129"/>
      <c r="C87" s="130"/>
      <c r="D87" s="131"/>
      <c r="E87" s="131"/>
      <c r="HS87" s="123"/>
      <c r="HT87" s="123"/>
      <c r="HU87" s="123"/>
      <c r="HV87" s="123"/>
      <c r="HW87" s="123"/>
      <c r="HX87" s="123"/>
      <c r="HY87" s="123"/>
      <c r="HZ87" s="123"/>
      <c r="IA87" s="123"/>
      <c r="IB87" s="123"/>
      <c r="IC87" s="123"/>
      <c r="ID87" s="123"/>
      <c r="IE87" s="123"/>
      <c r="IF87" s="123"/>
      <c r="IG87" s="123"/>
      <c r="IH87" s="123"/>
      <c r="II87" s="123"/>
      <c r="IJ87" s="123"/>
      <c r="IK87" s="123"/>
      <c r="IL87" s="123"/>
      <c r="IM87" s="123"/>
      <c r="IN87" s="123"/>
      <c r="IO87" s="123"/>
    </row>
    <row r="88" s="122" customFormat="1" spans="1:249">
      <c r="A88" s="128"/>
      <c r="B88" s="129"/>
      <c r="C88" s="130"/>
      <c r="D88" s="131"/>
      <c r="E88" s="131"/>
      <c r="HS88" s="123"/>
      <c r="HT88" s="123"/>
      <c r="HU88" s="123"/>
      <c r="HV88" s="123"/>
      <c r="HW88" s="123"/>
      <c r="HX88" s="123"/>
      <c r="HY88" s="123"/>
      <c r="HZ88" s="123"/>
      <c r="IA88" s="123"/>
      <c r="IB88" s="123"/>
      <c r="IC88" s="123"/>
      <c r="ID88" s="123"/>
      <c r="IE88" s="123"/>
      <c r="IF88" s="123"/>
      <c r="IG88" s="123"/>
      <c r="IH88" s="123"/>
      <c r="II88" s="123"/>
      <c r="IJ88" s="123"/>
      <c r="IK88" s="123"/>
      <c r="IL88" s="123"/>
      <c r="IM88" s="123"/>
      <c r="IN88" s="123"/>
      <c r="IO88" s="123"/>
    </row>
    <row r="89" s="122" customFormat="1" spans="1:249">
      <c r="A89" s="128"/>
      <c r="B89" s="129"/>
      <c r="C89" s="130"/>
      <c r="D89" s="131"/>
      <c r="E89" s="131"/>
      <c r="HS89" s="123"/>
      <c r="HT89" s="123"/>
      <c r="HU89" s="123"/>
      <c r="HV89" s="123"/>
      <c r="HW89" s="123"/>
      <c r="HX89" s="123"/>
      <c r="HY89" s="123"/>
      <c r="HZ89" s="123"/>
      <c r="IA89" s="123"/>
      <c r="IB89" s="123"/>
      <c r="IC89" s="123"/>
      <c r="ID89" s="123"/>
      <c r="IE89" s="123"/>
      <c r="IF89" s="123"/>
      <c r="IG89" s="123"/>
      <c r="IH89" s="123"/>
      <c r="II89" s="123"/>
      <c r="IJ89" s="123"/>
      <c r="IK89" s="123"/>
      <c r="IL89" s="123"/>
      <c r="IM89" s="123"/>
      <c r="IN89" s="123"/>
      <c r="IO89" s="123"/>
    </row>
    <row r="90" s="122" customFormat="1" spans="1:249">
      <c r="A90" s="128"/>
      <c r="B90" s="129"/>
      <c r="C90" s="130"/>
      <c r="D90" s="131"/>
      <c r="E90" s="131"/>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row>
    <row r="91" s="122" customFormat="1" spans="1:249">
      <c r="A91" s="128"/>
      <c r="B91" s="129"/>
      <c r="C91" s="130"/>
      <c r="D91" s="131"/>
      <c r="E91" s="131"/>
      <c r="HS91" s="123"/>
      <c r="HT91" s="123"/>
      <c r="HU91" s="123"/>
      <c r="HV91" s="123"/>
      <c r="HW91" s="123"/>
      <c r="HX91" s="123"/>
      <c r="HY91" s="123"/>
      <c r="HZ91" s="123"/>
      <c r="IA91" s="123"/>
      <c r="IB91" s="123"/>
      <c r="IC91" s="123"/>
      <c r="ID91" s="123"/>
      <c r="IE91" s="123"/>
      <c r="IF91" s="123"/>
      <c r="IG91" s="123"/>
      <c r="IH91" s="123"/>
      <c r="II91" s="123"/>
      <c r="IJ91" s="123"/>
      <c r="IK91" s="123"/>
      <c r="IL91" s="123"/>
      <c r="IM91" s="123"/>
      <c r="IN91" s="123"/>
      <c r="IO91" s="123"/>
    </row>
    <row r="92" s="122" customFormat="1" spans="1:249">
      <c r="A92" s="128"/>
      <c r="B92" s="129"/>
      <c r="C92" s="130"/>
      <c r="D92" s="131"/>
      <c r="E92" s="131"/>
      <c r="HS92" s="123"/>
      <c r="HT92" s="123"/>
      <c r="HU92" s="123"/>
      <c r="HV92" s="123"/>
      <c r="HW92" s="123"/>
      <c r="HX92" s="123"/>
      <c r="HY92" s="123"/>
      <c r="HZ92" s="123"/>
      <c r="IA92" s="123"/>
      <c r="IB92" s="123"/>
      <c r="IC92" s="123"/>
      <c r="ID92" s="123"/>
      <c r="IE92" s="123"/>
      <c r="IF92" s="123"/>
      <c r="IG92" s="123"/>
      <c r="IH92" s="123"/>
      <c r="II92" s="123"/>
      <c r="IJ92" s="123"/>
      <c r="IK92" s="123"/>
      <c r="IL92" s="123"/>
      <c r="IM92" s="123"/>
      <c r="IN92" s="123"/>
      <c r="IO92" s="123"/>
    </row>
    <row r="93" s="122" customFormat="1" spans="1:249">
      <c r="A93" s="128"/>
      <c r="B93" s="129"/>
      <c r="C93" s="130"/>
      <c r="D93" s="131"/>
      <c r="E93" s="131"/>
      <c r="HS93" s="123"/>
      <c r="HT93" s="123"/>
      <c r="HU93" s="123"/>
      <c r="HV93" s="123"/>
      <c r="HW93" s="123"/>
      <c r="HX93" s="123"/>
      <c r="HY93" s="123"/>
      <c r="HZ93" s="123"/>
      <c r="IA93" s="123"/>
      <c r="IB93" s="123"/>
      <c r="IC93" s="123"/>
      <c r="ID93" s="123"/>
      <c r="IE93" s="123"/>
      <c r="IF93" s="123"/>
      <c r="IG93" s="123"/>
      <c r="IH93" s="123"/>
      <c r="II93" s="123"/>
      <c r="IJ93" s="123"/>
      <c r="IK93" s="123"/>
      <c r="IL93" s="123"/>
      <c r="IM93" s="123"/>
      <c r="IN93" s="123"/>
      <c r="IO93" s="123"/>
    </row>
    <row r="94" s="122" customFormat="1" spans="1:249">
      <c r="A94" s="128"/>
      <c r="B94" s="129"/>
      <c r="C94" s="130"/>
      <c r="D94" s="131"/>
      <c r="E94" s="131"/>
      <c r="HS94" s="123"/>
      <c r="HT94" s="123"/>
      <c r="HU94" s="123"/>
      <c r="HV94" s="123"/>
      <c r="HW94" s="123"/>
      <c r="HX94" s="123"/>
      <c r="HY94" s="123"/>
      <c r="HZ94" s="123"/>
      <c r="IA94" s="123"/>
      <c r="IB94" s="123"/>
      <c r="IC94" s="123"/>
      <c r="ID94" s="123"/>
      <c r="IE94" s="123"/>
      <c r="IF94" s="123"/>
      <c r="IG94" s="123"/>
      <c r="IH94" s="123"/>
      <c r="II94" s="123"/>
      <c r="IJ94" s="123"/>
      <c r="IK94" s="123"/>
      <c r="IL94" s="123"/>
      <c r="IM94" s="123"/>
      <c r="IN94" s="123"/>
      <c r="IO94" s="123"/>
    </row>
    <row r="95" s="122" customFormat="1" spans="1:249">
      <c r="A95" s="128"/>
      <c r="B95" s="129"/>
      <c r="C95" s="130"/>
      <c r="D95" s="131"/>
      <c r="E95" s="131"/>
      <c r="HS95" s="123"/>
      <c r="HT95" s="123"/>
      <c r="HU95" s="123"/>
      <c r="HV95" s="123"/>
      <c r="HW95" s="123"/>
      <c r="HX95" s="123"/>
      <c r="HY95" s="123"/>
      <c r="HZ95" s="123"/>
      <c r="IA95" s="123"/>
      <c r="IB95" s="123"/>
      <c r="IC95" s="123"/>
      <c r="ID95" s="123"/>
      <c r="IE95" s="123"/>
      <c r="IF95" s="123"/>
      <c r="IG95" s="123"/>
      <c r="IH95" s="123"/>
      <c r="II95" s="123"/>
      <c r="IJ95" s="123"/>
      <c r="IK95" s="123"/>
      <c r="IL95" s="123"/>
      <c r="IM95" s="123"/>
      <c r="IN95" s="123"/>
      <c r="IO95" s="123"/>
    </row>
    <row r="96" s="122" customFormat="1" spans="1:249">
      <c r="A96" s="128"/>
      <c r="B96" s="129"/>
      <c r="C96" s="130"/>
      <c r="D96" s="131"/>
      <c r="E96" s="131"/>
      <c r="HS96" s="123"/>
      <c r="HT96" s="123"/>
      <c r="HU96" s="123"/>
      <c r="HV96" s="123"/>
      <c r="HW96" s="123"/>
      <c r="HX96" s="123"/>
      <c r="HY96" s="123"/>
      <c r="HZ96" s="123"/>
      <c r="IA96" s="123"/>
      <c r="IB96" s="123"/>
      <c r="IC96" s="123"/>
      <c r="ID96" s="123"/>
      <c r="IE96" s="123"/>
      <c r="IF96" s="123"/>
      <c r="IG96" s="123"/>
      <c r="IH96" s="123"/>
      <c r="II96" s="123"/>
      <c r="IJ96" s="123"/>
      <c r="IK96" s="123"/>
      <c r="IL96" s="123"/>
      <c r="IM96" s="123"/>
      <c r="IN96" s="123"/>
      <c r="IO96" s="123"/>
    </row>
    <row r="97" s="122" customFormat="1" spans="1:249">
      <c r="A97" s="128"/>
      <c r="B97" s="129"/>
      <c r="C97" s="130"/>
      <c r="D97" s="131"/>
      <c r="E97" s="131"/>
      <c r="HS97" s="123"/>
      <c r="HT97" s="123"/>
      <c r="HU97" s="123"/>
      <c r="HV97" s="123"/>
      <c r="HW97" s="123"/>
      <c r="HX97" s="123"/>
      <c r="HY97" s="123"/>
      <c r="HZ97" s="123"/>
      <c r="IA97" s="123"/>
      <c r="IB97" s="123"/>
      <c r="IC97" s="123"/>
      <c r="ID97" s="123"/>
      <c r="IE97" s="123"/>
      <c r="IF97" s="123"/>
      <c r="IG97" s="123"/>
      <c r="IH97" s="123"/>
      <c r="II97" s="123"/>
      <c r="IJ97" s="123"/>
      <c r="IK97" s="123"/>
      <c r="IL97" s="123"/>
      <c r="IM97" s="123"/>
      <c r="IN97" s="123"/>
      <c r="IO97" s="123"/>
    </row>
    <row r="98" s="122" customFormat="1" spans="1:249">
      <c r="A98" s="128"/>
      <c r="B98" s="129"/>
      <c r="C98" s="130"/>
      <c r="D98" s="131"/>
      <c r="E98" s="131"/>
      <c r="HS98" s="123"/>
      <c r="HT98" s="123"/>
      <c r="HU98" s="123"/>
      <c r="HV98" s="123"/>
      <c r="HW98" s="123"/>
      <c r="HX98" s="123"/>
      <c r="HY98" s="123"/>
      <c r="HZ98" s="123"/>
      <c r="IA98" s="123"/>
      <c r="IB98" s="123"/>
      <c r="IC98" s="123"/>
      <c r="ID98" s="123"/>
      <c r="IE98" s="123"/>
      <c r="IF98" s="123"/>
      <c r="IG98" s="123"/>
      <c r="IH98" s="123"/>
      <c r="II98" s="123"/>
      <c r="IJ98" s="123"/>
      <c r="IK98" s="123"/>
      <c r="IL98" s="123"/>
      <c r="IM98" s="123"/>
      <c r="IN98" s="123"/>
      <c r="IO98" s="123"/>
    </row>
    <row r="99" s="122" customFormat="1" spans="1:249">
      <c r="A99" s="128"/>
      <c r="B99" s="129"/>
      <c r="C99" s="130"/>
      <c r="D99" s="131"/>
      <c r="E99" s="131"/>
      <c r="HS99" s="123"/>
      <c r="HT99" s="123"/>
      <c r="HU99" s="123"/>
      <c r="HV99" s="123"/>
      <c r="HW99" s="123"/>
      <c r="HX99" s="123"/>
      <c r="HY99" s="123"/>
      <c r="HZ99" s="123"/>
      <c r="IA99" s="123"/>
      <c r="IB99" s="123"/>
      <c r="IC99" s="123"/>
      <c r="ID99" s="123"/>
      <c r="IE99" s="123"/>
      <c r="IF99" s="123"/>
      <c r="IG99" s="123"/>
      <c r="IH99" s="123"/>
      <c r="II99" s="123"/>
      <c r="IJ99" s="123"/>
      <c r="IK99" s="123"/>
      <c r="IL99" s="123"/>
      <c r="IM99" s="123"/>
      <c r="IN99" s="123"/>
      <c r="IO99" s="123"/>
    </row>
    <row r="100" s="122" customFormat="1" spans="1:249">
      <c r="A100" s="128"/>
      <c r="B100" s="129"/>
      <c r="C100" s="130"/>
      <c r="D100" s="131"/>
      <c r="E100" s="131"/>
      <c r="HS100" s="123"/>
      <c r="HT100" s="123"/>
      <c r="HU100" s="123"/>
      <c r="HV100" s="123"/>
      <c r="HW100" s="123"/>
      <c r="HX100" s="123"/>
      <c r="HY100" s="123"/>
      <c r="HZ100" s="123"/>
      <c r="IA100" s="123"/>
      <c r="IB100" s="123"/>
      <c r="IC100" s="123"/>
      <c r="ID100" s="123"/>
      <c r="IE100" s="123"/>
      <c r="IF100" s="123"/>
      <c r="IG100" s="123"/>
      <c r="IH100" s="123"/>
      <c r="II100" s="123"/>
      <c r="IJ100" s="123"/>
      <c r="IK100" s="123"/>
      <c r="IL100" s="123"/>
      <c r="IM100" s="123"/>
      <c r="IN100" s="123"/>
      <c r="IO100" s="123"/>
    </row>
    <row r="101" s="122" customFormat="1" spans="1:249">
      <c r="A101" s="128"/>
      <c r="B101" s="129"/>
      <c r="C101" s="130"/>
      <c r="D101" s="131"/>
      <c r="E101" s="131"/>
      <c r="HS101" s="123"/>
      <c r="HT101" s="123"/>
      <c r="HU101" s="123"/>
      <c r="HV101" s="123"/>
      <c r="HW101" s="123"/>
      <c r="HX101" s="123"/>
      <c r="HY101" s="123"/>
      <c r="HZ101" s="123"/>
      <c r="IA101" s="123"/>
      <c r="IB101" s="123"/>
      <c r="IC101" s="123"/>
      <c r="ID101" s="123"/>
      <c r="IE101" s="123"/>
      <c r="IF101" s="123"/>
      <c r="IG101" s="123"/>
      <c r="IH101" s="123"/>
      <c r="II101" s="123"/>
      <c r="IJ101" s="123"/>
      <c r="IK101" s="123"/>
      <c r="IL101" s="123"/>
      <c r="IM101" s="123"/>
      <c r="IN101" s="123"/>
      <c r="IO101" s="123"/>
    </row>
    <row r="102" s="122" customFormat="1" spans="1:249">
      <c r="A102" s="128"/>
      <c r="B102" s="129"/>
      <c r="C102" s="130"/>
      <c r="D102" s="131"/>
      <c r="E102" s="131"/>
      <c r="HS102" s="123"/>
      <c r="HT102" s="123"/>
      <c r="HU102" s="123"/>
      <c r="HV102" s="123"/>
      <c r="HW102" s="123"/>
      <c r="HX102" s="123"/>
      <c r="HY102" s="123"/>
      <c r="HZ102" s="123"/>
      <c r="IA102" s="123"/>
      <c r="IB102" s="123"/>
      <c r="IC102" s="123"/>
      <c r="ID102" s="123"/>
      <c r="IE102" s="123"/>
      <c r="IF102" s="123"/>
      <c r="IG102" s="123"/>
      <c r="IH102" s="123"/>
      <c r="II102" s="123"/>
      <c r="IJ102" s="123"/>
      <c r="IK102" s="123"/>
      <c r="IL102" s="123"/>
      <c r="IM102" s="123"/>
      <c r="IN102" s="123"/>
      <c r="IO102" s="123"/>
    </row>
    <row r="103" s="122" customFormat="1" spans="1:249">
      <c r="A103" s="128"/>
      <c r="B103" s="129"/>
      <c r="C103" s="130"/>
      <c r="D103" s="131"/>
      <c r="E103" s="131"/>
      <c r="HS103" s="123"/>
      <c r="HT103" s="123"/>
      <c r="HU103" s="123"/>
      <c r="HV103" s="123"/>
      <c r="HW103" s="123"/>
      <c r="HX103" s="123"/>
      <c r="HY103" s="123"/>
      <c r="HZ103" s="123"/>
      <c r="IA103" s="123"/>
      <c r="IB103" s="123"/>
      <c r="IC103" s="123"/>
      <c r="ID103" s="123"/>
      <c r="IE103" s="123"/>
      <c r="IF103" s="123"/>
      <c r="IG103" s="123"/>
      <c r="IH103" s="123"/>
      <c r="II103" s="123"/>
      <c r="IJ103" s="123"/>
      <c r="IK103" s="123"/>
      <c r="IL103" s="123"/>
      <c r="IM103" s="123"/>
      <c r="IN103" s="123"/>
      <c r="IO103" s="123"/>
    </row>
    <row r="104" s="122" customFormat="1" spans="1:249">
      <c r="A104" s="128"/>
      <c r="B104" s="129"/>
      <c r="C104" s="130"/>
      <c r="D104" s="131"/>
      <c r="E104" s="131"/>
      <c r="HS104" s="123"/>
      <c r="HT104" s="123"/>
      <c r="HU104" s="123"/>
      <c r="HV104" s="123"/>
      <c r="HW104" s="123"/>
      <c r="HX104" s="123"/>
      <c r="HY104" s="123"/>
      <c r="HZ104" s="123"/>
      <c r="IA104" s="123"/>
      <c r="IB104" s="123"/>
      <c r="IC104" s="123"/>
      <c r="ID104" s="123"/>
      <c r="IE104" s="123"/>
      <c r="IF104" s="123"/>
      <c r="IG104" s="123"/>
      <c r="IH104" s="123"/>
      <c r="II104" s="123"/>
      <c r="IJ104" s="123"/>
      <c r="IK104" s="123"/>
      <c r="IL104" s="123"/>
      <c r="IM104" s="123"/>
      <c r="IN104" s="123"/>
      <c r="IO104" s="123"/>
    </row>
    <row r="105" s="122" customFormat="1" spans="1:249">
      <c r="A105" s="128"/>
      <c r="B105" s="129"/>
      <c r="C105" s="130"/>
      <c r="D105" s="131"/>
      <c r="E105" s="131"/>
      <c r="HS105" s="123"/>
      <c r="HT105" s="123"/>
      <c r="HU105" s="123"/>
      <c r="HV105" s="123"/>
      <c r="HW105" s="123"/>
      <c r="HX105" s="123"/>
      <c r="HY105" s="123"/>
      <c r="HZ105" s="123"/>
      <c r="IA105" s="123"/>
      <c r="IB105" s="123"/>
      <c r="IC105" s="123"/>
      <c r="ID105" s="123"/>
      <c r="IE105" s="123"/>
      <c r="IF105" s="123"/>
      <c r="IG105" s="123"/>
      <c r="IH105" s="123"/>
      <c r="II105" s="123"/>
      <c r="IJ105" s="123"/>
      <c r="IK105" s="123"/>
      <c r="IL105" s="123"/>
      <c r="IM105" s="123"/>
      <c r="IN105" s="123"/>
      <c r="IO105" s="123"/>
    </row>
    <row r="106" s="122" customFormat="1" spans="1:249">
      <c r="A106" s="128"/>
      <c r="B106" s="129"/>
      <c r="C106" s="130"/>
      <c r="D106" s="131"/>
      <c r="E106" s="131"/>
      <c r="HS106" s="123"/>
      <c r="HT106" s="123"/>
      <c r="HU106" s="123"/>
      <c r="HV106" s="123"/>
      <c r="HW106" s="123"/>
      <c r="HX106" s="123"/>
      <c r="HY106" s="123"/>
      <c r="HZ106" s="123"/>
      <c r="IA106" s="123"/>
      <c r="IB106" s="123"/>
      <c r="IC106" s="123"/>
      <c r="ID106" s="123"/>
      <c r="IE106" s="123"/>
      <c r="IF106" s="123"/>
      <c r="IG106" s="123"/>
      <c r="IH106" s="123"/>
      <c r="II106" s="123"/>
      <c r="IJ106" s="123"/>
      <c r="IK106" s="123"/>
      <c r="IL106" s="123"/>
      <c r="IM106" s="123"/>
      <c r="IN106" s="123"/>
      <c r="IO106" s="123"/>
    </row>
    <row r="107" s="122" customFormat="1" spans="1:249">
      <c r="A107" s="128"/>
      <c r="B107" s="129"/>
      <c r="C107" s="130"/>
      <c r="D107" s="131"/>
      <c r="E107" s="131"/>
      <c r="HS107" s="123"/>
      <c r="HT107" s="123"/>
      <c r="HU107" s="123"/>
      <c r="HV107" s="123"/>
      <c r="HW107" s="123"/>
      <c r="HX107" s="123"/>
      <c r="HY107" s="123"/>
      <c r="HZ107" s="123"/>
      <c r="IA107" s="123"/>
      <c r="IB107" s="123"/>
      <c r="IC107" s="123"/>
      <c r="ID107" s="123"/>
      <c r="IE107" s="123"/>
      <c r="IF107" s="123"/>
      <c r="IG107" s="123"/>
      <c r="IH107" s="123"/>
      <c r="II107" s="123"/>
      <c r="IJ107" s="123"/>
      <c r="IK107" s="123"/>
      <c r="IL107" s="123"/>
      <c r="IM107" s="123"/>
      <c r="IN107" s="123"/>
      <c r="IO107" s="123"/>
    </row>
    <row r="108" s="122" customFormat="1" spans="1:249">
      <c r="A108" s="128"/>
      <c r="B108" s="129"/>
      <c r="C108" s="130"/>
      <c r="D108" s="131"/>
      <c r="E108" s="131"/>
      <c r="HS108" s="123"/>
      <c r="HT108" s="123"/>
      <c r="HU108" s="123"/>
      <c r="HV108" s="123"/>
      <c r="HW108" s="123"/>
      <c r="HX108" s="123"/>
      <c r="HY108" s="123"/>
      <c r="HZ108" s="123"/>
      <c r="IA108" s="123"/>
      <c r="IB108" s="123"/>
      <c r="IC108" s="123"/>
      <c r="ID108" s="123"/>
      <c r="IE108" s="123"/>
      <c r="IF108" s="123"/>
      <c r="IG108" s="123"/>
      <c r="IH108" s="123"/>
      <c r="II108" s="123"/>
      <c r="IJ108" s="123"/>
      <c r="IK108" s="123"/>
      <c r="IL108" s="123"/>
      <c r="IM108" s="123"/>
      <c r="IN108" s="123"/>
      <c r="IO108" s="123"/>
    </row>
    <row r="109" s="122" customFormat="1" spans="1:249">
      <c r="A109" s="128"/>
      <c r="B109" s="129"/>
      <c r="C109" s="130"/>
      <c r="D109" s="131"/>
      <c r="E109" s="131"/>
      <c r="HS109" s="123"/>
      <c r="HT109" s="123"/>
      <c r="HU109" s="123"/>
      <c r="HV109" s="123"/>
      <c r="HW109" s="123"/>
      <c r="HX109" s="123"/>
      <c r="HY109" s="123"/>
      <c r="HZ109" s="123"/>
      <c r="IA109" s="123"/>
      <c r="IB109" s="123"/>
      <c r="IC109" s="123"/>
      <c r="ID109" s="123"/>
      <c r="IE109" s="123"/>
      <c r="IF109" s="123"/>
      <c r="IG109" s="123"/>
      <c r="IH109" s="123"/>
      <c r="II109" s="123"/>
      <c r="IJ109" s="123"/>
      <c r="IK109" s="123"/>
      <c r="IL109" s="123"/>
      <c r="IM109" s="123"/>
      <c r="IN109" s="123"/>
      <c r="IO109" s="123"/>
    </row>
    <row r="110" s="122" customFormat="1" spans="1:249">
      <c r="A110" s="128"/>
      <c r="B110" s="129"/>
      <c r="C110" s="130"/>
      <c r="D110" s="131"/>
      <c r="E110" s="131"/>
      <c r="HS110" s="123"/>
      <c r="HT110" s="123"/>
      <c r="HU110" s="123"/>
      <c r="HV110" s="123"/>
      <c r="HW110" s="123"/>
      <c r="HX110" s="123"/>
      <c r="HY110" s="123"/>
      <c r="HZ110" s="123"/>
      <c r="IA110" s="123"/>
      <c r="IB110" s="123"/>
      <c r="IC110" s="123"/>
      <c r="ID110" s="123"/>
      <c r="IE110" s="123"/>
      <c r="IF110" s="123"/>
      <c r="IG110" s="123"/>
      <c r="IH110" s="123"/>
      <c r="II110" s="123"/>
      <c r="IJ110" s="123"/>
      <c r="IK110" s="123"/>
      <c r="IL110" s="123"/>
      <c r="IM110" s="123"/>
      <c r="IN110" s="123"/>
      <c r="IO110" s="123"/>
    </row>
    <row r="111" s="122" customFormat="1" spans="1:249">
      <c r="A111" s="128"/>
      <c r="B111" s="129"/>
      <c r="C111" s="130"/>
      <c r="D111" s="131"/>
      <c r="E111" s="131"/>
      <c r="HS111" s="123"/>
      <c r="HT111" s="123"/>
      <c r="HU111" s="123"/>
      <c r="HV111" s="123"/>
      <c r="HW111" s="123"/>
      <c r="HX111" s="123"/>
      <c r="HY111" s="123"/>
      <c r="HZ111" s="123"/>
      <c r="IA111" s="123"/>
      <c r="IB111" s="123"/>
      <c r="IC111" s="123"/>
      <c r="ID111" s="123"/>
      <c r="IE111" s="123"/>
      <c r="IF111" s="123"/>
      <c r="IG111" s="123"/>
      <c r="IH111" s="123"/>
      <c r="II111" s="123"/>
      <c r="IJ111" s="123"/>
      <c r="IK111" s="123"/>
      <c r="IL111" s="123"/>
      <c r="IM111" s="123"/>
      <c r="IN111" s="123"/>
      <c r="IO111" s="123"/>
    </row>
    <row r="112" s="122" customFormat="1" spans="1:249">
      <c r="A112" s="128"/>
      <c r="B112" s="129"/>
      <c r="C112" s="130"/>
      <c r="D112" s="131"/>
      <c r="E112" s="131"/>
      <c r="HS112" s="123"/>
      <c r="HT112" s="123"/>
      <c r="HU112" s="123"/>
      <c r="HV112" s="123"/>
      <c r="HW112" s="123"/>
      <c r="HX112" s="123"/>
      <c r="HY112" s="123"/>
      <c r="HZ112" s="123"/>
      <c r="IA112" s="123"/>
      <c r="IB112" s="123"/>
      <c r="IC112" s="123"/>
      <c r="ID112" s="123"/>
      <c r="IE112" s="123"/>
      <c r="IF112" s="123"/>
      <c r="IG112" s="123"/>
      <c r="IH112" s="123"/>
      <c r="II112" s="123"/>
      <c r="IJ112" s="123"/>
      <c r="IK112" s="123"/>
      <c r="IL112" s="123"/>
      <c r="IM112" s="123"/>
      <c r="IN112" s="123"/>
      <c r="IO112" s="123"/>
    </row>
    <row r="113" s="122" customFormat="1" spans="1:249">
      <c r="A113" s="128"/>
      <c r="B113" s="129"/>
      <c r="C113" s="130"/>
      <c r="D113" s="131"/>
      <c r="E113" s="131"/>
      <c r="HS113" s="123"/>
      <c r="HT113" s="123"/>
      <c r="HU113" s="123"/>
      <c r="HV113" s="123"/>
      <c r="HW113" s="123"/>
      <c r="HX113" s="123"/>
      <c r="HY113" s="123"/>
      <c r="HZ113" s="123"/>
      <c r="IA113" s="123"/>
      <c r="IB113" s="123"/>
      <c r="IC113" s="123"/>
      <c r="ID113" s="123"/>
      <c r="IE113" s="123"/>
      <c r="IF113" s="123"/>
      <c r="IG113" s="123"/>
      <c r="IH113" s="123"/>
      <c r="II113" s="123"/>
      <c r="IJ113" s="123"/>
      <c r="IK113" s="123"/>
      <c r="IL113" s="123"/>
      <c r="IM113" s="123"/>
      <c r="IN113" s="123"/>
      <c r="IO113" s="123"/>
    </row>
    <row r="114" s="122" customFormat="1" spans="1:249">
      <c r="A114" s="128"/>
      <c r="B114" s="129"/>
      <c r="C114" s="130"/>
      <c r="D114" s="131"/>
      <c r="E114" s="131"/>
      <c r="HS114" s="123"/>
      <c r="HT114" s="123"/>
      <c r="HU114" s="123"/>
      <c r="HV114" s="123"/>
      <c r="HW114" s="123"/>
      <c r="HX114" s="123"/>
      <c r="HY114" s="123"/>
      <c r="HZ114" s="123"/>
      <c r="IA114" s="123"/>
      <c r="IB114" s="123"/>
      <c r="IC114" s="123"/>
      <c r="ID114" s="123"/>
      <c r="IE114" s="123"/>
      <c r="IF114" s="123"/>
      <c r="IG114" s="123"/>
      <c r="IH114" s="123"/>
      <c r="II114" s="123"/>
      <c r="IJ114" s="123"/>
      <c r="IK114" s="123"/>
      <c r="IL114" s="123"/>
      <c r="IM114" s="123"/>
      <c r="IN114" s="123"/>
      <c r="IO114" s="123"/>
    </row>
    <row r="115" s="122" customFormat="1" spans="1:249">
      <c r="A115" s="128"/>
      <c r="B115" s="129"/>
      <c r="C115" s="130"/>
      <c r="D115" s="131"/>
      <c r="E115" s="131"/>
      <c r="HS115" s="123"/>
      <c r="HT115" s="123"/>
      <c r="HU115" s="123"/>
      <c r="HV115" s="123"/>
      <c r="HW115" s="123"/>
      <c r="HX115" s="123"/>
      <c r="HY115" s="123"/>
      <c r="HZ115" s="123"/>
      <c r="IA115" s="123"/>
      <c r="IB115" s="123"/>
      <c r="IC115" s="123"/>
      <c r="ID115" s="123"/>
      <c r="IE115" s="123"/>
      <c r="IF115" s="123"/>
      <c r="IG115" s="123"/>
      <c r="IH115" s="123"/>
      <c r="II115" s="123"/>
      <c r="IJ115" s="123"/>
      <c r="IK115" s="123"/>
      <c r="IL115" s="123"/>
      <c r="IM115" s="123"/>
      <c r="IN115" s="123"/>
      <c r="IO115" s="123"/>
    </row>
    <row r="116" s="122" customFormat="1" spans="1:249">
      <c r="A116" s="128"/>
      <c r="B116" s="129"/>
      <c r="C116" s="130"/>
      <c r="D116" s="131"/>
      <c r="E116" s="131"/>
      <c r="HS116" s="123"/>
      <c r="HT116" s="123"/>
      <c r="HU116" s="123"/>
      <c r="HV116" s="123"/>
      <c r="HW116" s="123"/>
      <c r="HX116" s="123"/>
      <c r="HY116" s="123"/>
      <c r="HZ116" s="123"/>
      <c r="IA116" s="123"/>
      <c r="IB116" s="123"/>
      <c r="IC116" s="123"/>
      <c r="ID116" s="123"/>
      <c r="IE116" s="123"/>
      <c r="IF116" s="123"/>
      <c r="IG116" s="123"/>
      <c r="IH116" s="123"/>
      <c r="II116" s="123"/>
      <c r="IJ116" s="123"/>
      <c r="IK116" s="123"/>
      <c r="IL116" s="123"/>
      <c r="IM116" s="123"/>
      <c r="IN116" s="123"/>
      <c r="IO116" s="123"/>
    </row>
    <row r="117" s="122" customFormat="1" spans="1:249">
      <c r="A117" s="128"/>
      <c r="B117" s="129"/>
      <c r="C117" s="130"/>
      <c r="D117" s="131"/>
      <c r="E117" s="131"/>
      <c r="HS117" s="123"/>
      <c r="HT117" s="123"/>
      <c r="HU117" s="123"/>
      <c r="HV117" s="123"/>
      <c r="HW117" s="123"/>
      <c r="HX117" s="123"/>
      <c r="HY117" s="123"/>
      <c r="HZ117" s="123"/>
      <c r="IA117" s="123"/>
      <c r="IB117" s="123"/>
      <c r="IC117" s="123"/>
      <c r="ID117" s="123"/>
      <c r="IE117" s="123"/>
      <c r="IF117" s="123"/>
      <c r="IG117" s="123"/>
      <c r="IH117" s="123"/>
      <c r="II117" s="123"/>
      <c r="IJ117" s="123"/>
      <c r="IK117" s="123"/>
      <c r="IL117" s="123"/>
      <c r="IM117" s="123"/>
      <c r="IN117" s="123"/>
      <c r="IO117" s="123"/>
    </row>
    <row r="118" s="122" customFormat="1" spans="1:249">
      <c r="A118" s="128"/>
      <c r="B118" s="129"/>
      <c r="C118" s="130"/>
      <c r="D118" s="131"/>
      <c r="E118" s="131"/>
      <c r="HS118" s="123"/>
      <c r="HT118" s="123"/>
      <c r="HU118" s="123"/>
      <c r="HV118" s="123"/>
      <c r="HW118" s="123"/>
      <c r="HX118" s="123"/>
      <c r="HY118" s="123"/>
      <c r="HZ118" s="123"/>
      <c r="IA118" s="123"/>
      <c r="IB118" s="123"/>
      <c r="IC118" s="123"/>
      <c r="ID118" s="123"/>
      <c r="IE118" s="123"/>
      <c r="IF118" s="123"/>
      <c r="IG118" s="123"/>
      <c r="IH118" s="123"/>
      <c r="II118" s="123"/>
      <c r="IJ118" s="123"/>
      <c r="IK118" s="123"/>
      <c r="IL118" s="123"/>
      <c r="IM118" s="123"/>
      <c r="IN118" s="123"/>
      <c r="IO118" s="123"/>
    </row>
    <row r="119" s="122" customFormat="1" spans="1:249">
      <c r="A119" s="128"/>
      <c r="B119" s="129"/>
      <c r="C119" s="130"/>
      <c r="D119" s="131"/>
      <c r="E119" s="131"/>
      <c r="HS119" s="123"/>
      <c r="HT119" s="123"/>
      <c r="HU119" s="123"/>
      <c r="HV119" s="123"/>
      <c r="HW119" s="123"/>
      <c r="HX119" s="123"/>
      <c r="HY119" s="123"/>
      <c r="HZ119" s="123"/>
      <c r="IA119" s="123"/>
      <c r="IB119" s="123"/>
      <c r="IC119" s="123"/>
      <c r="ID119" s="123"/>
      <c r="IE119" s="123"/>
      <c r="IF119" s="123"/>
      <c r="IG119" s="123"/>
      <c r="IH119" s="123"/>
      <c r="II119" s="123"/>
      <c r="IJ119" s="123"/>
      <c r="IK119" s="123"/>
      <c r="IL119" s="123"/>
      <c r="IM119" s="123"/>
      <c r="IN119" s="123"/>
      <c r="IO119" s="123"/>
    </row>
    <row r="120" s="122" customFormat="1" spans="1:249">
      <c r="A120" s="128"/>
      <c r="B120" s="129"/>
      <c r="C120" s="130"/>
      <c r="D120" s="131"/>
      <c r="E120" s="131"/>
      <c r="HS120" s="123"/>
      <c r="HT120" s="123"/>
      <c r="HU120" s="123"/>
      <c r="HV120" s="123"/>
      <c r="HW120" s="123"/>
      <c r="HX120" s="123"/>
      <c r="HY120" s="123"/>
      <c r="HZ120" s="123"/>
      <c r="IA120" s="123"/>
      <c r="IB120" s="123"/>
      <c r="IC120" s="123"/>
      <c r="ID120" s="123"/>
      <c r="IE120" s="123"/>
      <c r="IF120" s="123"/>
      <c r="IG120" s="123"/>
      <c r="IH120" s="123"/>
      <c r="II120" s="123"/>
      <c r="IJ120" s="123"/>
      <c r="IK120" s="123"/>
      <c r="IL120" s="123"/>
      <c r="IM120" s="123"/>
      <c r="IN120" s="123"/>
      <c r="IO120" s="123"/>
    </row>
    <row r="121" s="122" customFormat="1" spans="1:249">
      <c r="A121" s="128"/>
      <c r="B121" s="129"/>
      <c r="C121" s="130"/>
      <c r="D121" s="131"/>
      <c r="E121" s="131"/>
      <c r="HS121" s="123"/>
      <c r="HT121" s="123"/>
      <c r="HU121" s="123"/>
      <c r="HV121" s="123"/>
      <c r="HW121" s="123"/>
      <c r="HX121" s="123"/>
      <c r="HY121" s="123"/>
      <c r="HZ121" s="123"/>
      <c r="IA121" s="123"/>
      <c r="IB121" s="123"/>
      <c r="IC121" s="123"/>
      <c r="ID121" s="123"/>
      <c r="IE121" s="123"/>
      <c r="IF121" s="123"/>
      <c r="IG121" s="123"/>
      <c r="IH121" s="123"/>
      <c r="II121" s="123"/>
      <c r="IJ121" s="123"/>
      <c r="IK121" s="123"/>
      <c r="IL121" s="123"/>
      <c r="IM121" s="123"/>
      <c r="IN121" s="123"/>
      <c r="IO121" s="123"/>
    </row>
    <row r="122" s="122" customFormat="1" spans="1:249">
      <c r="A122" s="128"/>
      <c r="B122" s="129"/>
      <c r="C122" s="130"/>
      <c r="D122" s="131"/>
      <c r="E122" s="131"/>
      <c r="HS122" s="123"/>
      <c r="HT122" s="123"/>
      <c r="HU122" s="123"/>
      <c r="HV122" s="123"/>
      <c r="HW122" s="123"/>
      <c r="HX122" s="123"/>
      <c r="HY122" s="123"/>
      <c r="HZ122" s="123"/>
      <c r="IA122" s="123"/>
      <c r="IB122" s="123"/>
      <c r="IC122" s="123"/>
      <c r="ID122" s="123"/>
      <c r="IE122" s="123"/>
      <c r="IF122" s="123"/>
      <c r="IG122" s="123"/>
      <c r="IH122" s="123"/>
      <c r="II122" s="123"/>
      <c r="IJ122" s="123"/>
      <c r="IK122" s="123"/>
      <c r="IL122" s="123"/>
      <c r="IM122" s="123"/>
      <c r="IN122" s="123"/>
      <c r="IO122" s="123"/>
    </row>
    <row r="123" s="122" customFormat="1" spans="1:249">
      <c r="A123" s="128"/>
      <c r="B123" s="129"/>
      <c r="C123" s="130"/>
      <c r="D123" s="131"/>
      <c r="E123" s="131"/>
      <c r="HS123" s="123"/>
      <c r="HT123" s="123"/>
      <c r="HU123" s="123"/>
      <c r="HV123" s="123"/>
      <c r="HW123" s="123"/>
      <c r="HX123" s="123"/>
      <c r="HY123" s="123"/>
      <c r="HZ123" s="123"/>
      <c r="IA123" s="123"/>
      <c r="IB123" s="123"/>
      <c r="IC123" s="123"/>
      <c r="ID123" s="123"/>
      <c r="IE123" s="123"/>
      <c r="IF123" s="123"/>
      <c r="IG123" s="123"/>
      <c r="IH123" s="123"/>
      <c r="II123" s="123"/>
      <c r="IJ123" s="123"/>
      <c r="IK123" s="123"/>
      <c r="IL123" s="123"/>
      <c r="IM123" s="123"/>
      <c r="IN123" s="123"/>
      <c r="IO123" s="123"/>
    </row>
    <row r="124" s="122" customFormat="1" spans="1:249">
      <c r="A124" s="128"/>
      <c r="B124" s="129"/>
      <c r="C124" s="130"/>
      <c r="D124" s="131"/>
      <c r="E124" s="131"/>
      <c r="HS124" s="123"/>
      <c r="HT124" s="123"/>
      <c r="HU124" s="123"/>
      <c r="HV124" s="123"/>
      <c r="HW124" s="123"/>
      <c r="HX124" s="123"/>
      <c r="HY124" s="123"/>
      <c r="HZ124" s="123"/>
      <c r="IA124" s="123"/>
      <c r="IB124" s="123"/>
      <c r="IC124" s="123"/>
      <c r="ID124" s="123"/>
      <c r="IE124" s="123"/>
      <c r="IF124" s="123"/>
      <c r="IG124" s="123"/>
      <c r="IH124" s="123"/>
      <c r="II124" s="123"/>
      <c r="IJ124" s="123"/>
      <c r="IK124" s="123"/>
      <c r="IL124" s="123"/>
      <c r="IM124" s="123"/>
      <c r="IN124" s="123"/>
      <c r="IO124" s="123"/>
    </row>
    <row r="125" s="122" customFormat="1" spans="1:249">
      <c r="A125" s="128"/>
      <c r="B125" s="129"/>
      <c r="C125" s="130"/>
      <c r="D125" s="131"/>
      <c r="E125" s="131"/>
      <c r="HS125" s="123"/>
      <c r="HT125" s="123"/>
      <c r="HU125" s="123"/>
      <c r="HV125" s="123"/>
      <c r="HW125" s="123"/>
      <c r="HX125" s="123"/>
      <c r="HY125" s="123"/>
      <c r="HZ125" s="123"/>
      <c r="IA125" s="123"/>
      <c r="IB125" s="123"/>
      <c r="IC125" s="123"/>
      <c r="ID125" s="123"/>
      <c r="IE125" s="123"/>
      <c r="IF125" s="123"/>
      <c r="IG125" s="123"/>
      <c r="IH125" s="123"/>
      <c r="II125" s="123"/>
      <c r="IJ125" s="123"/>
      <c r="IK125" s="123"/>
      <c r="IL125" s="123"/>
      <c r="IM125" s="123"/>
      <c r="IN125" s="123"/>
      <c r="IO125" s="123"/>
    </row>
    <row r="126" s="122" customFormat="1" spans="1:249">
      <c r="A126" s="128"/>
      <c r="B126" s="129"/>
      <c r="C126" s="130"/>
      <c r="D126" s="131"/>
      <c r="E126" s="131"/>
      <c r="HS126" s="123"/>
      <c r="HT126" s="123"/>
      <c r="HU126" s="123"/>
      <c r="HV126" s="123"/>
      <c r="HW126" s="123"/>
      <c r="HX126" s="123"/>
      <c r="HY126" s="123"/>
      <c r="HZ126" s="123"/>
      <c r="IA126" s="123"/>
      <c r="IB126" s="123"/>
      <c r="IC126" s="123"/>
      <c r="ID126" s="123"/>
      <c r="IE126" s="123"/>
      <c r="IF126" s="123"/>
      <c r="IG126" s="123"/>
      <c r="IH126" s="123"/>
      <c r="II126" s="123"/>
      <c r="IJ126" s="123"/>
      <c r="IK126" s="123"/>
      <c r="IL126" s="123"/>
      <c r="IM126" s="123"/>
      <c r="IN126" s="123"/>
      <c r="IO126" s="123"/>
    </row>
    <row r="127" s="122" customFormat="1" spans="1:249">
      <c r="A127" s="128"/>
      <c r="B127" s="129"/>
      <c r="C127" s="130"/>
      <c r="D127" s="131"/>
      <c r="E127" s="131"/>
      <c r="HS127" s="123"/>
      <c r="HT127" s="123"/>
      <c r="HU127" s="123"/>
      <c r="HV127" s="123"/>
      <c r="HW127" s="123"/>
      <c r="HX127" s="123"/>
      <c r="HY127" s="123"/>
      <c r="HZ127" s="123"/>
      <c r="IA127" s="123"/>
      <c r="IB127" s="123"/>
      <c r="IC127" s="123"/>
      <c r="ID127" s="123"/>
      <c r="IE127" s="123"/>
      <c r="IF127" s="123"/>
      <c r="IG127" s="123"/>
      <c r="IH127" s="123"/>
      <c r="II127" s="123"/>
      <c r="IJ127" s="123"/>
      <c r="IK127" s="123"/>
      <c r="IL127" s="123"/>
      <c r="IM127" s="123"/>
      <c r="IN127" s="123"/>
      <c r="IO127" s="123"/>
    </row>
    <row r="128" s="122" customFormat="1" spans="1:249">
      <c r="A128" s="128"/>
      <c r="B128" s="129"/>
      <c r="C128" s="130"/>
      <c r="D128" s="131"/>
      <c r="E128" s="131"/>
      <c r="HS128" s="123"/>
      <c r="HT128" s="123"/>
      <c r="HU128" s="123"/>
      <c r="HV128" s="123"/>
      <c r="HW128" s="123"/>
      <c r="HX128" s="123"/>
      <c r="HY128" s="123"/>
      <c r="HZ128" s="123"/>
      <c r="IA128" s="123"/>
      <c r="IB128" s="123"/>
      <c r="IC128" s="123"/>
      <c r="ID128" s="123"/>
      <c r="IE128" s="123"/>
      <c r="IF128" s="123"/>
      <c r="IG128" s="123"/>
      <c r="IH128" s="123"/>
      <c r="II128" s="123"/>
      <c r="IJ128" s="123"/>
      <c r="IK128" s="123"/>
      <c r="IL128" s="123"/>
      <c r="IM128" s="123"/>
      <c r="IN128" s="123"/>
      <c r="IO128" s="123"/>
    </row>
    <row r="129" s="122" customFormat="1" spans="1:249">
      <c r="A129" s="128"/>
      <c r="B129" s="129"/>
      <c r="C129" s="130"/>
      <c r="D129" s="131"/>
      <c r="E129" s="131"/>
      <c r="HS129" s="123"/>
      <c r="HT129" s="123"/>
      <c r="HU129" s="123"/>
      <c r="HV129" s="123"/>
      <c r="HW129" s="123"/>
      <c r="HX129" s="123"/>
      <c r="HY129" s="123"/>
      <c r="HZ129" s="123"/>
      <c r="IA129" s="123"/>
      <c r="IB129" s="123"/>
      <c r="IC129" s="123"/>
      <c r="ID129" s="123"/>
      <c r="IE129" s="123"/>
      <c r="IF129" s="123"/>
      <c r="IG129" s="123"/>
      <c r="IH129" s="123"/>
      <c r="II129" s="123"/>
      <c r="IJ129" s="123"/>
      <c r="IK129" s="123"/>
      <c r="IL129" s="123"/>
      <c r="IM129" s="123"/>
      <c r="IN129" s="123"/>
      <c r="IO129" s="123"/>
    </row>
    <row r="130" s="122" customFormat="1" spans="1:249">
      <c r="A130" s="128"/>
      <c r="B130" s="129"/>
      <c r="C130" s="130"/>
      <c r="D130" s="131"/>
      <c r="E130" s="131"/>
      <c r="HS130" s="123"/>
      <c r="HT130" s="123"/>
      <c r="HU130" s="123"/>
      <c r="HV130" s="123"/>
      <c r="HW130" s="123"/>
      <c r="HX130" s="123"/>
      <c r="HY130" s="123"/>
      <c r="HZ130" s="123"/>
      <c r="IA130" s="123"/>
      <c r="IB130" s="123"/>
      <c r="IC130" s="123"/>
      <c r="ID130" s="123"/>
      <c r="IE130" s="123"/>
      <c r="IF130" s="123"/>
      <c r="IG130" s="123"/>
      <c r="IH130" s="123"/>
      <c r="II130" s="123"/>
      <c r="IJ130" s="123"/>
      <c r="IK130" s="123"/>
      <c r="IL130" s="123"/>
      <c r="IM130" s="123"/>
      <c r="IN130" s="123"/>
      <c r="IO130" s="123"/>
    </row>
    <row r="131" s="122" customFormat="1" spans="1:249">
      <c r="A131" s="128"/>
      <c r="B131" s="129"/>
      <c r="C131" s="130"/>
      <c r="D131" s="131"/>
      <c r="E131" s="131"/>
      <c r="HS131" s="123"/>
      <c r="HT131" s="123"/>
      <c r="HU131" s="123"/>
      <c r="HV131" s="123"/>
      <c r="HW131" s="123"/>
      <c r="HX131" s="123"/>
      <c r="HY131" s="123"/>
      <c r="HZ131" s="123"/>
      <c r="IA131" s="123"/>
      <c r="IB131" s="123"/>
      <c r="IC131" s="123"/>
      <c r="ID131" s="123"/>
      <c r="IE131" s="123"/>
      <c r="IF131" s="123"/>
      <c r="IG131" s="123"/>
      <c r="IH131" s="123"/>
      <c r="II131" s="123"/>
      <c r="IJ131" s="123"/>
      <c r="IK131" s="123"/>
      <c r="IL131" s="123"/>
      <c r="IM131" s="123"/>
      <c r="IN131" s="123"/>
      <c r="IO131" s="123"/>
    </row>
    <row r="132" s="122" customFormat="1" spans="1:249">
      <c r="A132" s="128"/>
      <c r="B132" s="129"/>
      <c r="C132" s="130"/>
      <c r="D132" s="131"/>
      <c r="E132" s="131"/>
      <c r="HS132" s="123"/>
      <c r="HT132" s="123"/>
      <c r="HU132" s="123"/>
      <c r="HV132" s="123"/>
      <c r="HW132" s="123"/>
      <c r="HX132" s="123"/>
      <c r="HY132" s="123"/>
      <c r="HZ132" s="123"/>
      <c r="IA132" s="123"/>
      <c r="IB132" s="123"/>
      <c r="IC132" s="123"/>
      <c r="ID132" s="123"/>
      <c r="IE132" s="123"/>
      <c r="IF132" s="123"/>
      <c r="IG132" s="123"/>
      <c r="IH132" s="123"/>
      <c r="II132" s="123"/>
      <c r="IJ132" s="123"/>
      <c r="IK132" s="123"/>
      <c r="IL132" s="123"/>
      <c r="IM132" s="123"/>
      <c r="IN132" s="123"/>
      <c r="IO132" s="123"/>
    </row>
    <row r="133" s="122" customFormat="1" spans="1:249">
      <c r="A133" s="128"/>
      <c r="B133" s="129"/>
      <c r="C133" s="130"/>
      <c r="D133" s="131"/>
      <c r="E133" s="131"/>
      <c r="HS133" s="123"/>
      <c r="HT133" s="123"/>
      <c r="HU133" s="123"/>
      <c r="HV133" s="123"/>
      <c r="HW133" s="123"/>
      <c r="HX133" s="123"/>
      <c r="HY133" s="123"/>
      <c r="HZ133" s="123"/>
      <c r="IA133" s="123"/>
      <c r="IB133" s="123"/>
      <c r="IC133" s="123"/>
      <c r="ID133" s="123"/>
      <c r="IE133" s="123"/>
      <c r="IF133" s="123"/>
      <c r="IG133" s="123"/>
      <c r="IH133" s="123"/>
      <c r="II133" s="123"/>
      <c r="IJ133" s="123"/>
      <c r="IK133" s="123"/>
      <c r="IL133" s="123"/>
      <c r="IM133" s="123"/>
      <c r="IN133" s="123"/>
      <c r="IO133" s="123"/>
    </row>
    <row r="134" s="122" customFormat="1" spans="1:249">
      <c r="A134" s="128"/>
      <c r="B134" s="129"/>
      <c r="C134" s="130"/>
      <c r="D134" s="131"/>
      <c r="E134" s="131"/>
      <c r="HS134" s="123"/>
      <c r="HT134" s="123"/>
      <c r="HU134" s="123"/>
      <c r="HV134" s="123"/>
      <c r="HW134" s="123"/>
      <c r="HX134" s="123"/>
      <c r="HY134" s="123"/>
      <c r="HZ134" s="123"/>
      <c r="IA134" s="123"/>
      <c r="IB134" s="123"/>
      <c r="IC134" s="123"/>
      <c r="ID134" s="123"/>
      <c r="IE134" s="123"/>
      <c r="IF134" s="123"/>
      <c r="IG134" s="123"/>
      <c r="IH134" s="123"/>
      <c r="II134" s="123"/>
      <c r="IJ134" s="123"/>
      <c r="IK134" s="123"/>
      <c r="IL134" s="123"/>
      <c r="IM134" s="123"/>
      <c r="IN134" s="123"/>
      <c r="IO134" s="123"/>
    </row>
    <row r="135" s="122" customFormat="1" spans="1:249">
      <c r="A135" s="128"/>
      <c r="B135" s="129"/>
      <c r="C135" s="130"/>
      <c r="D135" s="131"/>
      <c r="E135" s="131"/>
      <c r="HS135" s="123"/>
      <c r="HT135" s="123"/>
      <c r="HU135" s="123"/>
      <c r="HV135" s="123"/>
      <c r="HW135" s="123"/>
      <c r="HX135" s="123"/>
      <c r="HY135" s="123"/>
      <c r="HZ135" s="123"/>
      <c r="IA135" s="123"/>
      <c r="IB135" s="123"/>
      <c r="IC135" s="123"/>
      <c r="ID135" s="123"/>
      <c r="IE135" s="123"/>
      <c r="IF135" s="123"/>
      <c r="IG135" s="123"/>
      <c r="IH135" s="123"/>
      <c r="II135" s="123"/>
      <c r="IJ135" s="123"/>
      <c r="IK135" s="123"/>
      <c r="IL135" s="123"/>
      <c r="IM135" s="123"/>
      <c r="IN135" s="123"/>
      <c r="IO135" s="123"/>
    </row>
    <row r="136" s="122" customFormat="1" spans="1:249">
      <c r="A136" s="128"/>
      <c r="B136" s="129"/>
      <c r="C136" s="130"/>
      <c r="D136" s="131"/>
      <c r="E136" s="131"/>
      <c r="HS136" s="123"/>
      <c r="HT136" s="123"/>
      <c r="HU136" s="123"/>
      <c r="HV136" s="123"/>
      <c r="HW136" s="123"/>
      <c r="HX136" s="123"/>
      <c r="HY136" s="123"/>
      <c r="HZ136" s="123"/>
      <c r="IA136" s="123"/>
      <c r="IB136" s="123"/>
      <c r="IC136" s="123"/>
      <c r="ID136" s="123"/>
      <c r="IE136" s="123"/>
      <c r="IF136" s="123"/>
      <c r="IG136" s="123"/>
      <c r="IH136" s="123"/>
      <c r="II136" s="123"/>
      <c r="IJ136" s="123"/>
      <c r="IK136" s="123"/>
      <c r="IL136" s="123"/>
      <c r="IM136" s="123"/>
      <c r="IN136" s="123"/>
      <c r="IO136" s="123"/>
    </row>
    <row r="137" s="122" customFormat="1" spans="1:249">
      <c r="A137" s="128"/>
      <c r="B137" s="129"/>
      <c r="C137" s="130"/>
      <c r="D137" s="131"/>
      <c r="E137" s="131"/>
      <c r="HS137" s="123"/>
      <c r="HT137" s="123"/>
      <c r="HU137" s="123"/>
      <c r="HV137" s="123"/>
      <c r="HW137" s="123"/>
      <c r="HX137" s="123"/>
      <c r="HY137" s="123"/>
      <c r="HZ137" s="123"/>
      <c r="IA137" s="123"/>
      <c r="IB137" s="123"/>
      <c r="IC137" s="123"/>
      <c r="ID137" s="123"/>
      <c r="IE137" s="123"/>
      <c r="IF137" s="123"/>
      <c r="IG137" s="123"/>
      <c r="IH137" s="123"/>
      <c r="II137" s="123"/>
      <c r="IJ137" s="123"/>
      <c r="IK137" s="123"/>
      <c r="IL137" s="123"/>
      <c r="IM137" s="123"/>
      <c r="IN137" s="123"/>
      <c r="IO137" s="123"/>
    </row>
    <row r="138" s="122" customFormat="1" spans="1:249">
      <c r="A138" s="128"/>
      <c r="B138" s="129"/>
      <c r="C138" s="130"/>
      <c r="D138" s="131"/>
      <c r="E138" s="131"/>
      <c r="HS138" s="123"/>
      <c r="HT138" s="123"/>
      <c r="HU138" s="123"/>
      <c r="HV138" s="123"/>
      <c r="HW138" s="123"/>
      <c r="HX138" s="123"/>
      <c r="HY138" s="123"/>
      <c r="HZ138" s="123"/>
      <c r="IA138" s="123"/>
      <c r="IB138" s="123"/>
      <c r="IC138" s="123"/>
      <c r="ID138" s="123"/>
      <c r="IE138" s="123"/>
      <c r="IF138" s="123"/>
      <c r="IG138" s="123"/>
      <c r="IH138" s="123"/>
      <c r="II138" s="123"/>
      <c r="IJ138" s="123"/>
      <c r="IK138" s="123"/>
      <c r="IL138" s="123"/>
      <c r="IM138" s="123"/>
      <c r="IN138" s="123"/>
      <c r="IO138" s="123"/>
    </row>
    <row r="139" s="122" customFormat="1" spans="1:249">
      <c r="A139" s="128"/>
      <c r="B139" s="129"/>
      <c r="C139" s="130"/>
      <c r="D139" s="131"/>
      <c r="E139" s="131"/>
      <c r="HS139" s="123"/>
      <c r="HT139" s="123"/>
      <c r="HU139" s="123"/>
      <c r="HV139" s="123"/>
      <c r="HW139" s="123"/>
      <c r="HX139" s="123"/>
      <c r="HY139" s="123"/>
      <c r="HZ139" s="123"/>
      <c r="IA139" s="123"/>
      <c r="IB139" s="123"/>
      <c r="IC139" s="123"/>
      <c r="ID139" s="123"/>
      <c r="IE139" s="123"/>
      <c r="IF139" s="123"/>
      <c r="IG139" s="123"/>
      <c r="IH139" s="123"/>
      <c r="II139" s="123"/>
      <c r="IJ139" s="123"/>
      <c r="IK139" s="123"/>
      <c r="IL139" s="123"/>
      <c r="IM139" s="123"/>
      <c r="IN139" s="123"/>
      <c r="IO139" s="123"/>
    </row>
    <row r="140" s="122" customFormat="1" spans="1:249">
      <c r="A140" s="128"/>
      <c r="B140" s="129"/>
      <c r="C140" s="130"/>
      <c r="D140" s="131"/>
      <c r="E140" s="131"/>
      <c r="HS140" s="123"/>
      <c r="HT140" s="123"/>
      <c r="HU140" s="123"/>
      <c r="HV140" s="123"/>
      <c r="HW140" s="123"/>
      <c r="HX140" s="123"/>
      <c r="HY140" s="123"/>
      <c r="HZ140" s="123"/>
      <c r="IA140" s="123"/>
      <c r="IB140" s="123"/>
      <c r="IC140" s="123"/>
      <c r="ID140" s="123"/>
      <c r="IE140" s="123"/>
      <c r="IF140" s="123"/>
      <c r="IG140" s="123"/>
      <c r="IH140" s="123"/>
      <c r="II140" s="123"/>
      <c r="IJ140" s="123"/>
      <c r="IK140" s="123"/>
      <c r="IL140" s="123"/>
      <c r="IM140" s="123"/>
      <c r="IN140" s="123"/>
      <c r="IO140" s="123"/>
    </row>
    <row r="141" s="122" customFormat="1" spans="1:249">
      <c r="A141" s="128"/>
      <c r="B141" s="129"/>
      <c r="C141" s="130"/>
      <c r="D141" s="131"/>
      <c r="E141" s="131"/>
      <c r="HS141" s="123"/>
      <c r="HT141" s="123"/>
      <c r="HU141" s="123"/>
      <c r="HV141" s="123"/>
      <c r="HW141" s="123"/>
      <c r="HX141" s="123"/>
      <c r="HY141" s="123"/>
      <c r="HZ141" s="123"/>
      <c r="IA141" s="123"/>
      <c r="IB141" s="123"/>
      <c r="IC141" s="123"/>
      <c r="ID141" s="123"/>
      <c r="IE141" s="123"/>
      <c r="IF141" s="123"/>
      <c r="IG141" s="123"/>
      <c r="IH141" s="123"/>
      <c r="II141" s="123"/>
      <c r="IJ141" s="123"/>
      <c r="IK141" s="123"/>
      <c r="IL141" s="123"/>
      <c r="IM141" s="123"/>
      <c r="IN141" s="123"/>
      <c r="IO141" s="123"/>
    </row>
    <row r="142" s="122" customFormat="1" spans="1:249">
      <c r="A142" s="128"/>
      <c r="B142" s="129"/>
      <c r="C142" s="130"/>
      <c r="D142" s="131"/>
      <c r="E142" s="131"/>
      <c r="HS142" s="123"/>
      <c r="HT142" s="123"/>
      <c r="HU142" s="123"/>
      <c r="HV142" s="123"/>
      <c r="HW142" s="123"/>
      <c r="HX142" s="123"/>
      <c r="HY142" s="123"/>
      <c r="HZ142" s="123"/>
      <c r="IA142" s="123"/>
      <c r="IB142" s="123"/>
      <c r="IC142" s="123"/>
      <c r="ID142" s="123"/>
      <c r="IE142" s="123"/>
      <c r="IF142" s="123"/>
      <c r="IG142" s="123"/>
      <c r="IH142" s="123"/>
      <c r="II142" s="123"/>
      <c r="IJ142" s="123"/>
      <c r="IK142" s="123"/>
      <c r="IL142" s="123"/>
      <c r="IM142" s="123"/>
      <c r="IN142" s="123"/>
      <c r="IO142" s="123"/>
    </row>
    <row r="143" s="122" customFormat="1" spans="1:249">
      <c r="A143" s="128"/>
      <c r="B143" s="129"/>
      <c r="C143" s="130"/>
      <c r="D143" s="131"/>
      <c r="E143" s="131"/>
      <c r="HS143" s="123"/>
      <c r="HT143" s="123"/>
      <c r="HU143" s="123"/>
      <c r="HV143" s="123"/>
      <c r="HW143" s="123"/>
      <c r="HX143" s="123"/>
      <c r="HY143" s="123"/>
      <c r="HZ143" s="123"/>
      <c r="IA143" s="123"/>
      <c r="IB143" s="123"/>
      <c r="IC143" s="123"/>
      <c r="ID143" s="123"/>
      <c r="IE143" s="123"/>
      <c r="IF143" s="123"/>
      <c r="IG143" s="123"/>
      <c r="IH143" s="123"/>
      <c r="II143" s="123"/>
      <c r="IJ143" s="123"/>
      <c r="IK143" s="123"/>
      <c r="IL143" s="123"/>
      <c r="IM143" s="123"/>
      <c r="IN143" s="123"/>
      <c r="IO143" s="123"/>
    </row>
    <row r="144" s="122" customFormat="1" spans="1:249">
      <c r="A144" s="128"/>
      <c r="B144" s="129"/>
      <c r="C144" s="130"/>
      <c r="D144" s="131"/>
      <c r="E144" s="131"/>
      <c r="HS144" s="123"/>
      <c r="HT144" s="123"/>
      <c r="HU144" s="123"/>
      <c r="HV144" s="123"/>
      <c r="HW144" s="123"/>
      <c r="HX144" s="123"/>
      <c r="HY144" s="123"/>
      <c r="HZ144" s="123"/>
      <c r="IA144" s="123"/>
      <c r="IB144" s="123"/>
      <c r="IC144" s="123"/>
      <c r="ID144" s="123"/>
      <c r="IE144" s="123"/>
      <c r="IF144" s="123"/>
      <c r="IG144" s="123"/>
      <c r="IH144" s="123"/>
      <c r="II144" s="123"/>
      <c r="IJ144" s="123"/>
      <c r="IK144" s="123"/>
      <c r="IL144" s="123"/>
      <c r="IM144" s="123"/>
      <c r="IN144" s="123"/>
      <c r="IO144" s="123"/>
    </row>
    <row r="145" s="122" customFormat="1" spans="1:249">
      <c r="A145" s="128"/>
      <c r="B145" s="129"/>
      <c r="C145" s="130"/>
      <c r="D145" s="131"/>
      <c r="E145" s="131"/>
      <c r="HS145" s="123"/>
      <c r="HT145" s="123"/>
      <c r="HU145" s="123"/>
      <c r="HV145" s="123"/>
      <c r="HW145" s="123"/>
      <c r="HX145" s="123"/>
      <c r="HY145" s="123"/>
      <c r="HZ145" s="123"/>
      <c r="IA145" s="123"/>
      <c r="IB145" s="123"/>
      <c r="IC145" s="123"/>
      <c r="ID145" s="123"/>
      <c r="IE145" s="123"/>
      <c r="IF145" s="123"/>
      <c r="IG145" s="123"/>
      <c r="IH145" s="123"/>
      <c r="II145" s="123"/>
      <c r="IJ145" s="123"/>
      <c r="IK145" s="123"/>
      <c r="IL145" s="123"/>
      <c r="IM145" s="123"/>
      <c r="IN145" s="123"/>
      <c r="IO145" s="123"/>
    </row>
    <row r="146" s="122" customFormat="1" spans="1:249">
      <c r="A146" s="128"/>
      <c r="B146" s="129"/>
      <c r="C146" s="130"/>
      <c r="D146" s="131"/>
      <c r="E146" s="131"/>
      <c r="HS146" s="123"/>
      <c r="HT146" s="123"/>
      <c r="HU146" s="123"/>
      <c r="HV146" s="123"/>
      <c r="HW146" s="123"/>
      <c r="HX146" s="123"/>
      <c r="HY146" s="123"/>
      <c r="HZ146" s="123"/>
      <c r="IA146" s="123"/>
      <c r="IB146" s="123"/>
      <c r="IC146" s="123"/>
      <c r="ID146" s="123"/>
      <c r="IE146" s="123"/>
      <c r="IF146" s="123"/>
      <c r="IG146" s="123"/>
      <c r="IH146" s="123"/>
      <c r="II146" s="123"/>
      <c r="IJ146" s="123"/>
      <c r="IK146" s="123"/>
      <c r="IL146" s="123"/>
      <c r="IM146" s="123"/>
      <c r="IN146" s="123"/>
      <c r="IO146" s="123"/>
    </row>
    <row r="147" s="122" customFormat="1" spans="1:249">
      <c r="A147" s="128"/>
      <c r="B147" s="129"/>
      <c r="C147" s="130"/>
      <c r="D147" s="131"/>
      <c r="E147" s="131"/>
      <c r="HS147" s="123"/>
      <c r="HT147" s="123"/>
      <c r="HU147" s="123"/>
      <c r="HV147" s="123"/>
      <c r="HW147" s="123"/>
      <c r="HX147" s="123"/>
      <c r="HY147" s="123"/>
      <c r="HZ147" s="123"/>
      <c r="IA147" s="123"/>
      <c r="IB147" s="123"/>
      <c r="IC147" s="123"/>
      <c r="ID147" s="123"/>
      <c r="IE147" s="123"/>
      <c r="IF147" s="123"/>
      <c r="IG147" s="123"/>
      <c r="IH147" s="123"/>
      <c r="II147" s="123"/>
      <c r="IJ147" s="123"/>
      <c r="IK147" s="123"/>
      <c r="IL147" s="123"/>
      <c r="IM147" s="123"/>
      <c r="IN147" s="123"/>
      <c r="IO147" s="123"/>
    </row>
    <row r="148" s="122" customFormat="1" spans="1:249">
      <c r="A148" s="128"/>
      <c r="B148" s="129"/>
      <c r="C148" s="130"/>
      <c r="D148" s="131"/>
      <c r="E148" s="131"/>
      <c r="HS148" s="123"/>
      <c r="HT148" s="123"/>
      <c r="HU148" s="123"/>
      <c r="HV148" s="123"/>
      <c r="HW148" s="123"/>
      <c r="HX148" s="123"/>
      <c r="HY148" s="123"/>
      <c r="HZ148" s="123"/>
      <c r="IA148" s="123"/>
      <c r="IB148" s="123"/>
      <c r="IC148" s="123"/>
      <c r="ID148" s="123"/>
      <c r="IE148" s="123"/>
      <c r="IF148" s="123"/>
      <c r="IG148" s="123"/>
      <c r="IH148" s="123"/>
      <c r="II148" s="123"/>
      <c r="IJ148" s="123"/>
      <c r="IK148" s="123"/>
      <c r="IL148" s="123"/>
      <c r="IM148" s="123"/>
      <c r="IN148" s="123"/>
      <c r="IO148" s="123"/>
    </row>
    <row r="149" s="122" customFormat="1" spans="1:249">
      <c r="A149" s="128"/>
      <c r="B149" s="129"/>
      <c r="C149" s="130"/>
      <c r="D149" s="131"/>
      <c r="E149" s="131"/>
      <c r="HS149" s="123"/>
      <c r="HT149" s="123"/>
      <c r="HU149" s="123"/>
      <c r="HV149" s="123"/>
      <c r="HW149" s="123"/>
      <c r="HX149" s="123"/>
      <c r="HY149" s="123"/>
      <c r="HZ149" s="123"/>
      <c r="IA149" s="123"/>
      <c r="IB149" s="123"/>
      <c r="IC149" s="123"/>
      <c r="ID149" s="123"/>
      <c r="IE149" s="123"/>
      <c r="IF149" s="123"/>
      <c r="IG149" s="123"/>
      <c r="IH149" s="123"/>
      <c r="II149" s="123"/>
      <c r="IJ149" s="123"/>
      <c r="IK149" s="123"/>
      <c r="IL149" s="123"/>
      <c r="IM149" s="123"/>
      <c r="IN149" s="123"/>
      <c r="IO149" s="123"/>
    </row>
    <row r="150" s="122" customFormat="1" spans="1:249">
      <c r="A150" s="128"/>
      <c r="B150" s="129"/>
      <c r="C150" s="130"/>
      <c r="D150" s="131"/>
      <c r="E150" s="131"/>
      <c r="HS150" s="123"/>
      <c r="HT150" s="123"/>
      <c r="HU150" s="123"/>
      <c r="HV150" s="123"/>
      <c r="HW150" s="123"/>
      <c r="HX150" s="123"/>
      <c r="HY150" s="123"/>
      <c r="HZ150" s="123"/>
      <c r="IA150" s="123"/>
      <c r="IB150" s="123"/>
      <c r="IC150" s="123"/>
      <c r="ID150" s="123"/>
      <c r="IE150" s="123"/>
      <c r="IF150" s="123"/>
      <c r="IG150" s="123"/>
      <c r="IH150" s="123"/>
      <c r="II150" s="123"/>
      <c r="IJ150" s="123"/>
      <c r="IK150" s="123"/>
      <c r="IL150" s="123"/>
      <c r="IM150" s="123"/>
      <c r="IN150" s="123"/>
      <c r="IO150" s="123"/>
    </row>
    <row r="151" s="122" customFormat="1" spans="1:249">
      <c r="A151" s="128"/>
      <c r="B151" s="129"/>
      <c r="C151" s="130"/>
      <c r="D151" s="131"/>
      <c r="E151" s="131"/>
      <c r="HS151" s="123"/>
      <c r="HT151" s="123"/>
      <c r="HU151" s="123"/>
      <c r="HV151" s="123"/>
      <c r="HW151" s="123"/>
      <c r="HX151" s="123"/>
      <c r="HY151" s="123"/>
      <c r="HZ151" s="123"/>
      <c r="IA151" s="123"/>
      <c r="IB151" s="123"/>
      <c r="IC151" s="123"/>
      <c r="ID151" s="123"/>
      <c r="IE151" s="123"/>
      <c r="IF151" s="123"/>
      <c r="IG151" s="123"/>
      <c r="IH151" s="123"/>
      <c r="II151" s="123"/>
      <c r="IJ151" s="123"/>
      <c r="IK151" s="123"/>
      <c r="IL151" s="123"/>
      <c r="IM151" s="123"/>
      <c r="IN151" s="123"/>
      <c r="IO151" s="123"/>
    </row>
    <row r="152" s="122" customFormat="1" spans="1:249">
      <c r="A152" s="128"/>
      <c r="B152" s="129"/>
      <c r="C152" s="130"/>
      <c r="D152" s="131"/>
      <c r="E152" s="131"/>
      <c r="HS152" s="123"/>
      <c r="HT152" s="123"/>
      <c r="HU152" s="123"/>
      <c r="HV152" s="123"/>
      <c r="HW152" s="123"/>
      <c r="HX152" s="123"/>
      <c r="HY152" s="123"/>
      <c r="HZ152" s="123"/>
      <c r="IA152" s="123"/>
      <c r="IB152" s="123"/>
      <c r="IC152" s="123"/>
      <c r="ID152" s="123"/>
      <c r="IE152" s="123"/>
      <c r="IF152" s="123"/>
      <c r="IG152" s="123"/>
      <c r="IH152" s="123"/>
      <c r="II152" s="123"/>
      <c r="IJ152" s="123"/>
      <c r="IK152" s="123"/>
      <c r="IL152" s="123"/>
      <c r="IM152" s="123"/>
      <c r="IN152" s="123"/>
      <c r="IO152" s="123"/>
    </row>
    <row r="153" s="122" customFormat="1" spans="1:249">
      <c r="A153" s="128"/>
      <c r="B153" s="129"/>
      <c r="C153" s="130"/>
      <c r="D153" s="131"/>
      <c r="E153" s="131"/>
      <c r="HS153" s="123"/>
      <c r="HT153" s="123"/>
      <c r="HU153" s="123"/>
      <c r="HV153" s="123"/>
      <c r="HW153" s="123"/>
      <c r="HX153" s="123"/>
      <c r="HY153" s="123"/>
      <c r="HZ153" s="123"/>
      <c r="IA153" s="123"/>
      <c r="IB153" s="123"/>
      <c r="IC153" s="123"/>
      <c r="ID153" s="123"/>
      <c r="IE153" s="123"/>
      <c r="IF153" s="123"/>
      <c r="IG153" s="123"/>
      <c r="IH153" s="123"/>
      <c r="II153" s="123"/>
      <c r="IJ153" s="123"/>
      <c r="IK153" s="123"/>
      <c r="IL153" s="123"/>
      <c r="IM153" s="123"/>
      <c r="IN153" s="123"/>
      <c r="IO153" s="123"/>
    </row>
    <row r="154" s="122" customFormat="1" spans="1:249">
      <c r="A154" s="128"/>
      <c r="B154" s="129"/>
      <c r="C154" s="130"/>
      <c r="D154" s="131"/>
      <c r="E154" s="131"/>
      <c r="HS154" s="123"/>
      <c r="HT154" s="123"/>
      <c r="HU154" s="123"/>
      <c r="HV154" s="123"/>
      <c r="HW154" s="123"/>
      <c r="HX154" s="123"/>
      <c r="HY154" s="123"/>
      <c r="HZ154" s="123"/>
      <c r="IA154" s="123"/>
      <c r="IB154" s="123"/>
      <c r="IC154" s="123"/>
      <c r="ID154" s="123"/>
      <c r="IE154" s="123"/>
      <c r="IF154" s="123"/>
      <c r="IG154" s="123"/>
      <c r="IH154" s="123"/>
      <c r="II154" s="123"/>
      <c r="IJ154" s="123"/>
      <c r="IK154" s="123"/>
      <c r="IL154" s="123"/>
      <c r="IM154" s="123"/>
      <c r="IN154" s="123"/>
      <c r="IO154" s="123"/>
    </row>
    <row r="155" s="122" customFormat="1" spans="1:249">
      <c r="A155" s="128"/>
      <c r="B155" s="129"/>
      <c r="C155" s="130"/>
      <c r="D155" s="131"/>
      <c r="E155" s="131"/>
      <c r="HS155" s="123"/>
      <c r="HT155" s="123"/>
      <c r="HU155" s="123"/>
      <c r="HV155" s="123"/>
      <c r="HW155" s="123"/>
      <c r="HX155" s="123"/>
      <c r="HY155" s="123"/>
      <c r="HZ155" s="123"/>
      <c r="IA155" s="123"/>
      <c r="IB155" s="123"/>
      <c r="IC155" s="123"/>
      <c r="ID155" s="123"/>
      <c r="IE155" s="123"/>
      <c r="IF155" s="123"/>
      <c r="IG155" s="123"/>
      <c r="IH155" s="123"/>
      <c r="II155" s="123"/>
      <c r="IJ155" s="123"/>
      <c r="IK155" s="123"/>
      <c r="IL155" s="123"/>
      <c r="IM155" s="123"/>
      <c r="IN155" s="123"/>
      <c r="IO155" s="123"/>
    </row>
    <row r="156" s="122" customFormat="1" spans="1:249">
      <c r="A156" s="128"/>
      <c r="B156" s="129"/>
      <c r="C156" s="130"/>
      <c r="D156" s="131"/>
      <c r="E156" s="131"/>
      <c r="HS156" s="123"/>
      <c r="HT156" s="123"/>
      <c r="HU156" s="123"/>
      <c r="HV156" s="123"/>
      <c r="HW156" s="123"/>
      <c r="HX156" s="123"/>
      <c r="HY156" s="123"/>
      <c r="HZ156" s="123"/>
      <c r="IA156" s="123"/>
      <c r="IB156" s="123"/>
      <c r="IC156" s="123"/>
      <c r="ID156" s="123"/>
      <c r="IE156" s="123"/>
      <c r="IF156" s="123"/>
      <c r="IG156" s="123"/>
      <c r="IH156" s="123"/>
      <c r="II156" s="123"/>
      <c r="IJ156" s="123"/>
      <c r="IK156" s="123"/>
      <c r="IL156" s="123"/>
      <c r="IM156" s="123"/>
      <c r="IN156" s="123"/>
      <c r="IO156" s="123"/>
    </row>
    <row r="157" s="122" customFormat="1" spans="1:249">
      <c r="A157" s="128"/>
      <c r="B157" s="129"/>
      <c r="C157" s="130"/>
      <c r="D157" s="131"/>
      <c r="E157" s="131"/>
      <c r="HS157" s="123"/>
      <c r="HT157" s="123"/>
      <c r="HU157" s="123"/>
      <c r="HV157" s="123"/>
      <c r="HW157" s="123"/>
      <c r="HX157" s="123"/>
      <c r="HY157" s="123"/>
      <c r="HZ157" s="123"/>
      <c r="IA157" s="123"/>
      <c r="IB157" s="123"/>
      <c r="IC157" s="123"/>
      <c r="ID157" s="123"/>
      <c r="IE157" s="123"/>
      <c r="IF157" s="123"/>
      <c r="IG157" s="123"/>
      <c r="IH157" s="123"/>
      <c r="II157" s="123"/>
      <c r="IJ157" s="123"/>
      <c r="IK157" s="123"/>
      <c r="IL157" s="123"/>
      <c r="IM157" s="123"/>
      <c r="IN157" s="123"/>
      <c r="IO157" s="123"/>
    </row>
    <row r="158" s="122" customFormat="1" spans="1:249">
      <c r="A158" s="128"/>
      <c r="B158" s="129"/>
      <c r="C158" s="130"/>
      <c r="D158" s="131"/>
      <c r="E158" s="131"/>
      <c r="HS158" s="123"/>
      <c r="HT158" s="123"/>
      <c r="HU158" s="123"/>
      <c r="HV158" s="123"/>
      <c r="HW158" s="123"/>
      <c r="HX158" s="123"/>
      <c r="HY158" s="123"/>
      <c r="HZ158" s="123"/>
      <c r="IA158" s="123"/>
      <c r="IB158" s="123"/>
      <c r="IC158" s="123"/>
      <c r="ID158" s="123"/>
      <c r="IE158" s="123"/>
      <c r="IF158" s="123"/>
      <c r="IG158" s="123"/>
      <c r="IH158" s="123"/>
      <c r="II158" s="123"/>
      <c r="IJ158" s="123"/>
      <c r="IK158" s="123"/>
      <c r="IL158" s="123"/>
      <c r="IM158" s="123"/>
      <c r="IN158" s="123"/>
      <c r="IO158" s="123"/>
    </row>
    <row r="159" s="122" customFormat="1" spans="1:249">
      <c r="A159" s="128"/>
      <c r="B159" s="129"/>
      <c r="C159" s="130"/>
      <c r="D159" s="131"/>
      <c r="E159" s="131"/>
      <c r="HS159" s="123"/>
      <c r="HT159" s="123"/>
      <c r="HU159" s="123"/>
      <c r="HV159" s="123"/>
      <c r="HW159" s="123"/>
      <c r="HX159" s="123"/>
      <c r="HY159" s="123"/>
      <c r="HZ159" s="123"/>
      <c r="IA159" s="123"/>
      <c r="IB159" s="123"/>
      <c r="IC159" s="123"/>
      <c r="ID159" s="123"/>
      <c r="IE159" s="123"/>
      <c r="IF159" s="123"/>
      <c r="IG159" s="123"/>
      <c r="IH159" s="123"/>
      <c r="II159" s="123"/>
      <c r="IJ159" s="123"/>
      <c r="IK159" s="123"/>
      <c r="IL159" s="123"/>
      <c r="IM159" s="123"/>
      <c r="IN159" s="123"/>
      <c r="IO159" s="123"/>
    </row>
    <row r="160" s="122" customFormat="1" spans="1:249">
      <c r="A160" s="128"/>
      <c r="B160" s="129"/>
      <c r="C160" s="130"/>
      <c r="D160" s="131"/>
      <c r="E160" s="131"/>
      <c r="HS160" s="123"/>
      <c r="HT160" s="123"/>
      <c r="HU160" s="123"/>
      <c r="HV160" s="123"/>
      <c r="HW160" s="123"/>
      <c r="HX160" s="123"/>
      <c r="HY160" s="123"/>
      <c r="HZ160" s="123"/>
      <c r="IA160" s="123"/>
      <c r="IB160" s="123"/>
      <c r="IC160" s="123"/>
      <c r="ID160" s="123"/>
      <c r="IE160" s="123"/>
      <c r="IF160" s="123"/>
      <c r="IG160" s="123"/>
      <c r="IH160" s="123"/>
      <c r="II160" s="123"/>
      <c r="IJ160" s="123"/>
      <c r="IK160" s="123"/>
      <c r="IL160" s="123"/>
      <c r="IM160" s="123"/>
      <c r="IN160" s="123"/>
      <c r="IO160" s="123"/>
    </row>
    <row r="161" s="122" customFormat="1" spans="1:249">
      <c r="A161" s="128"/>
      <c r="B161" s="129"/>
      <c r="C161" s="130"/>
      <c r="D161" s="131"/>
      <c r="E161" s="131"/>
      <c r="HS161" s="123"/>
      <c r="HT161" s="123"/>
      <c r="HU161" s="123"/>
      <c r="HV161" s="123"/>
      <c r="HW161" s="123"/>
      <c r="HX161" s="123"/>
      <c r="HY161" s="123"/>
      <c r="HZ161" s="123"/>
      <c r="IA161" s="123"/>
      <c r="IB161" s="123"/>
      <c r="IC161" s="123"/>
      <c r="ID161" s="123"/>
      <c r="IE161" s="123"/>
      <c r="IF161" s="123"/>
      <c r="IG161" s="123"/>
      <c r="IH161" s="123"/>
      <c r="II161" s="123"/>
      <c r="IJ161" s="123"/>
      <c r="IK161" s="123"/>
      <c r="IL161" s="123"/>
      <c r="IM161" s="123"/>
      <c r="IN161" s="123"/>
      <c r="IO161" s="123"/>
    </row>
    <row r="162" s="122" customFormat="1" spans="1:249">
      <c r="A162" s="128"/>
      <c r="B162" s="129"/>
      <c r="C162" s="130"/>
      <c r="D162" s="131"/>
      <c r="E162" s="131"/>
      <c r="HS162" s="123"/>
      <c r="HT162" s="123"/>
      <c r="HU162" s="123"/>
      <c r="HV162" s="123"/>
      <c r="HW162" s="123"/>
      <c r="HX162" s="123"/>
      <c r="HY162" s="123"/>
      <c r="HZ162" s="123"/>
      <c r="IA162" s="123"/>
      <c r="IB162" s="123"/>
      <c r="IC162" s="123"/>
      <c r="ID162" s="123"/>
      <c r="IE162" s="123"/>
      <c r="IF162" s="123"/>
      <c r="IG162" s="123"/>
      <c r="IH162" s="123"/>
      <c r="II162" s="123"/>
      <c r="IJ162" s="123"/>
      <c r="IK162" s="123"/>
      <c r="IL162" s="123"/>
      <c r="IM162" s="123"/>
      <c r="IN162" s="123"/>
      <c r="IO162" s="123"/>
    </row>
    <row r="163" s="122" customFormat="1" spans="1:249">
      <c r="A163" s="128"/>
      <c r="B163" s="129"/>
      <c r="C163" s="130"/>
      <c r="D163" s="131"/>
      <c r="E163" s="131"/>
      <c r="HS163" s="123"/>
      <c r="HT163" s="123"/>
      <c r="HU163" s="123"/>
      <c r="HV163" s="123"/>
      <c r="HW163" s="123"/>
      <c r="HX163" s="123"/>
      <c r="HY163" s="123"/>
      <c r="HZ163" s="123"/>
      <c r="IA163" s="123"/>
      <c r="IB163" s="123"/>
      <c r="IC163" s="123"/>
      <c r="ID163" s="123"/>
      <c r="IE163" s="123"/>
      <c r="IF163" s="123"/>
      <c r="IG163" s="123"/>
      <c r="IH163" s="123"/>
      <c r="II163" s="123"/>
      <c r="IJ163" s="123"/>
      <c r="IK163" s="123"/>
      <c r="IL163" s="123"/>
      <c r="IM163" s="123"/>
      <c r="IN163" s="123"/>
      <c r="IO163" s="123"/>
    </row>
    <row r="164" s="122" customFormat="1" spans="1:249">
      <c r="A164" s="128"/>
      <c r="B164" s="129"/>
      <c r="C164" s="130"/>
      <c r="D164" s="131"/>
      <c r="E164" s="131"/>
      <c r="HS164" s="123"/>
      <c r="HT164" s="123"/>
      <c r="HU164" s="123"/>
      <c r="HV164" s="123"/>
      <c r="HW164" s="123"/>
      <c r="HX164" s="123"/>
      <c r="HY164" s="123"/>
      <c r="HZ164" s="123"/>
      <c r="IA164" s="123"/>
      <c r="IB164" s="123"/>
      <c r="IC164" s="123"/>
      <c r="ID164" s="123"/>
      <c r="IE164" s="123"/>
      <c r="IF164" s="123"/>
      <c r="IG164" s="123"/>
      <c r="IH164" s="123"/>
      <c r="II164" s="123"/>
      <c r="IJ164" s="123"/>
      <c r="IK164" s="123"/>
      <c r="IL164" s="123"/>
      <c r="IM164" s="123"/>
      <c r="IN164" s="123"/>
      <c r="IO164" s="123"/>
    </row>
    <row r="165" s="122" customFormat="1" spans="1:249">
      <c r="A165" s="128"/>
      <c r="B165" s="129"/>
      <c r="C165" s="130"/>
      <c r="D165" s="131"/>
      <c r="E165" s="131"/>
      <c r="HS165" s="123"/>
      <c r="HT165" s="123"/>
      <c r="HU165" s="123"/>
      <c r="HV165" s="123"/>
      <c r="HW165" s="123"/>
      <c r="HX165" s="123"/>
      <c r="HY165" s="123"/>
      <c r="HZ165" s="123"/>
      <c r="IA165" s="123"/>
      <c r="IB165" s="123"/>
      <c r="IC165" s="123"/>
      <c r="ID165" s="123"/>
      <c r="IE165" s="123"/>
      <c r="IF165" s="123"/>
      <c r="IG165" s="123"/>
      <c r="IH165" s="123"/>
      <c r="II165" s="123"/>
      <c r="IJ165" s="123"/>
      <c r="IK165" s="123"/>
      <c r="IL165" s="123"/>
      <c r="IM165" s="123"/>
      <c r="IN165" s="123"/>
      <c r="IO165" s="123"/>
    </row>
    <row r="166" s="122" customFormat="1" spans="1:249">
      <c r="A166" s="128"/>
      <c r="B166" s="129"/>
      <c r="C166" s="130"/>
      <c r="D166" s="131"/>
      <c r="E166" s="131"/>
      <c r="HS166" s="123"/>
      <c r="HT166" s="123"/>
      <c r="HU166" s="123"/>
      <c r="HV166" s="123"/>
      <c r="HW166" s="123"/>
      <c r="HX166" s="123"/>
      <c r="HY166" s="123"/>
      <c r="HZ166" s="123"/>
      <c r="IA166" s="123"/>
      <c r="IB166" s="123"/>
      <c r="IC166" s="123"/>
      <c r="ID166" s="123"/>
      <c r="IE166" s="123"/>
      <c r="IF166" s="123"/>
      <c r="IG166" s="123"/>
      <c r="IH166" s="123"/>
      <c r="II166" s="123"/>
      <c r="IJ166" s="123"/>
      <c r="IK166" s="123"/>
      <c r="IL166" s="123"/>
      <c r="IM166" s="123"/>
      <c r="IN166" s="123"/>
      <c r="IO166" s="123"/>
    </row>
    <row r="167" s="122" customFormat="1" spans="1:249">
      <c r="A167" s="128"/>
      <c r="B167" s="129"/>
      <c r="C167" s="130"/>
      <c r="D167" s="131"/>
      <c r="E167" s="131"/>
      <c r="HS167" s="123"/>
      <c r="HT167" s="123"/>
      <c r="HU167" s="123"/>
      <c r="HV167" s="123"/>
      <c r="HW167" s="123"/>
      <c r="HX167" s="123"/>
      <c r="HY167" s="123"/>
      <c r="HZ167" s="123"/>
      <c r="IA167" s="123"/>
      <c r="IB167" s="123"/>
      <c r="IC167" s="123"/>
      <c r="ID167" s="123"/>
      <c r="IE167" s="123"/>
      <c r="IF167" s="123"/>
      <c r="IG167" s="123"/>
      <c r="IH167" s="123"/>
      <c r="II167" s="123"/>
      <c r="IJ167" s="123"/>
      <c r="IK167" s="123"/>
      <c r="IL167" s="123"/>
      <c r="IM167" s="123"/>
      <c r="IN167" s="123"/>
      <c r="IO167" s="123"/>
    </row>
    <row r="168" s="122" customFormat="1" spans="1:249">
      <c r="A168" s="128"/>
      <c r="B168" s="129"/>
      <c r="C168" s="130"/>
      <c r="D168" s="131"/>
      <c r="E168" s="131"/>
      <c r="HS168" s="123"/>
      <c r="HT168" s="123"/>
      <c r="HU168" s="123"/>
      <c r="HV168" s="123"/>
      <c r="HW168" s="123"/>
      <c r="HX168" s="123"/>
      <c r="HY168" s="123"/>
      <c r="HZ168" s="123"/>
      <c r="IA168" s="123"/>
      <c r="IB168" s="123"/>
      <c r="IC168" s="123"/>
      <c r="ID168" s="123"/>
      <c r="IE168" s="123"/>
      <c r="IF168" s="123"/>
      <c r="IG168" s="123"/>
      <c r="IH168" s="123"/>
      <c r="II168" s="123"/>
      <c r="IJ168" s="123"/>
      <c r="IK168" s="123"/>
      <c r="IL168" s="123"/>
      <c r="IM168" s="123"/>
      <c r="IN168" s="123"/>
      <c r="IO168" s="123"/>
    </row>
    <row r="169" s="122" customFormat="1" spans="1:249">
      <c r="A169" s="128"/>
      <c r="B169" s="129"/>
      <c r="C169" s="130"/>
      <c r="D169" s="131"/>
      <c r="E169" s="131"/>
      <c r="HS169" s="123"/>
      <c r="HT169" s="123"/>
      <c r="HU169" s="123"/>
      <c r="HV169" s="123"/>
      <c r="HW169" s="123"/>
      <c r="HX169" s="123"/>
      <c r="HY169" s="123"/>
      <c r="HZ169" s="123"/>
      <c r="IA169" s="123"/>
      <c r="IB169" s="123"/>
      <c r="IC169" s="123"/>
      <c r="ID169" s="123"/>
      <c r="IE169" s="123"/>
      <c r="IF169" s="123"/>
      <c r="IG169" s="123"/>
      <c r="IH169" s="123"/>
      <c r="II169" s="123"/>
      <c r="IJ169" s="123"/>
      <c r="IK169" s="123"/>
      <c r="IL169" s="123"/>
      <c r="IM169" s="123"/>
      <c r="IN169" s="123"/>
      <c r="IO169" s="123"/>
    </row>
    <row r="170" s="122" customFormat="1" spans="1:249">
      <c r="A170" s="128"/>
      <c r="B170" s="129"/>
      <c r="C170" s="130"/>
      <c r="D170" s="131"/>
      <c r="E170" s="131"/>
      <c r="HS170" s="123"/>
      <c r="HT170" s="123"/>
      <c r="HU170" s="123"/>
      <c r="HV170" s="123"/>
      <c r="HW170" s="123"/>
      <c r="HX170" s="123"/>
      <c r="HY170" s="123"/>
      <c r="HZ170" s="123"/>
      <c r="IA170" s="123"/>
      <c r="IB170" s="123"/>
      <c r="IC170" s="123"/>
      <c r="ID170" s="123"/>
      <c r="IE170" s="123"/>
      <c r="IF170" s="123"/>
      <c r="IG170" s="123"/>
      <c r="IH170" s="123"/>
      <c r="II170" s="123"/>
      <c r="IJ170" s="123"/>
      <c r="IK170" s="123"/>
      <c r="IL170" s="123"/>
      <c r="IM170" s="123"/>
      <c r="IN170" s="123"/>
      <c r="IO170" s="123"/>
    </row>
    <row r="171" s="122" customFormat="1" spans="1:249">
      <c r="A171" s="128"/>
      <c r="B171" s="129"/>
      <c r="C171" s="130"/>
      <c r="D171" s="131"/>
      <c r="E171" s="131"/>
      <c r="HS171" s="123"/>
      <c r="HT171" s="123"/>
      <c r="HU171" s="123"/>
      <c r="HV171" s="123"/>
      <c r="HW171" s="123"/>
      <c r="HX171" s="123"/>
      <c r="HY171" s="123"/>
      <c r="HZ171" s="123"/>
      <c r="IA171" s="123"/>
      <c r="IB171" s="123"/>
      <c r="IC171" s="123"/>
      <c r="ID171" s="123"/>
      <c r="IE171" s="123"/>
      <c r="IF171" s="123"/>
      <c r="IG171" s="123"/>
      <c r="IH171" s="123"/>
      <c r="II171" s="123"/>
      <c r="IJ171" s="123"/>
      <c r="IK171" s="123"/>
      <c r="IL171" s="123"/>
      <c r="IM171" s="123"/>
      <c r="IN171" s="123"/>
      <c r="IO171" s="123"/>
    </row>
    <row r="172" s="122" customFormat="1" spans="1:249">
      <c r="A172" s="128"/>
      <c r="B172" s="129"/>
      <c r="C172" s="130"/>
      <c r="D172" s="131"/>
      <c r="E172" s="131"/>
      <c r="HS172" s="123"/>
      <c r="HT172" s="123"/>
      <c r="HU172" s="123"/>
      <c r="HV172" s="123"/>
      <c r="HW172" s="123"/>
      <c r="HX172" s="123"/>
      <c r="HY172" s="123"/>
      <c r="HZ172" s="123"/>
      <c r="IA172" s="123"/>
      <c r="IB172" s="123"/>
      <c r="IC172" s="123"/>
      <c r="ID172" s="123"/>
      <c r="IE172" s="123"/>
      <c r="IF172" s="123"/>
      <c r="IG172" s="123"/>
      <c r="IH172" s="123"/>
      <c r="II172" s="123"/>
      <c r="IJ172" s="123"/>
      <c r="IK172" s="123"/>
      <c r="IL172" s="123"/>
      <c r="IM172" s="123"/>
      <c r="IN172" s="123"/>
      <c r="IO172" s="123"/>
    </row>
    <row r="173" s="122" customFormat="1" spans="1:249">
      <c r="A173" s="128"/>
      <c r="B173" s="129"/>
      <c r="C173" s="130"/>
      <c r="D173" s="131"/>
      <c r="E173" s="131"/>
      <c r="HS173" s="123"/>
      <c r="HT173" s="123"/>
      <c r="HU173" s="123"/>
      <c r="HV173" s="123"/>
      <c r="HW173" s="123"/>
      <c r="HX173" s="123"/>
      <c r="HY173" s="123"/>
      <c r="HZ173" s="123"/>
      <c r="IA173" s="123"/>
      <c r="IB173" s="123"/>
      <c r="IC173" s="123"/>
      <c r="ID173" s="123"/>
      <c r="IE173" s="123"/>
      <c r="IF173" s="123"/>
      <c r="IG173" s="123"/>
      <c r="IH173" s="123"/>
      <c r="II173" s="123"/>
      <c r="IJ173" s="123"/>
      <c r="IK173" s="123"/>
      <c r="IL173" s="123"/>
      <c r="IM173" s="123"/>
      <c r="IN173" s="123"/>
      <c r="IO173" s="123"/>
    </row>
    <row r="174" s="122" customFormat="1" spans="1:249">
      <c r="A174" s="128"/>
      <c r="B174" s="129"/>
      <c r="C174" s="130"/>
      <c r="D174" s="131"/>
      <c r="E174" s="131"/>
      <c r="HS174" s="123"/>
      <c r="HT174" s="123"/>
      <c r="HU174" s="123"/>
      <c r="HV174" s="123"/>
      <c r="HW174" s="123"/>
      <c r="HX174" s="123"/>
      <c r="HY174" s="123"/>
      <c r="HZ174" s="123"/>
      <c r="IA174" s="123"/>
      <c r="IB174" s="123"/>
      <c r="IC174" s="123"/>
      <c r="ID174" s="123"/>
      <c r="IE174" s="123"/>
      <c r="IF174" s="123"/>
      <c r="IG174" s="123"/>
      <c r="IH174" s="123"/>
      <c r="II174" s="123"/>
      <c r="IJ174" s="123"/>
      <c r="IK174" s="123"/>
      <c r="IL174" s="123"/>
      <c r="IM174" s="123"/>
      <c r="IN174" s="123"/>
      <c r="IO174" s="123"/>
    </row>
    <row r="175" s="122" customFormat="1" spans="1:249">
      <c r="A175" s="128"/>
      <c r="B175" s="129"/>
      <c r="C175" s="130"/>
      <c r="D175" s="131"/>
      <c r="E175" s="131"/>
      <c r="HS175" s="123"/>
      <c r="HT175" s="123"/>
      <c r="HU175" s="123"/>
      <c r="HV175" s="123"/>
      <c r="HW175" s="123"/>
      <c r="HX175" s="123"/>
      <c r="HY175" s="123"/>
      <c r="HZ175" s="123"/>
      <c r="IA175" s="123"/>
      <c r="IB175" s="123"/>
      <c r="IC175" s="123"/>
      <c r="ID175" s="123"/>
      <c r="IE175" s="123"/>
      <c r="IF175" s="123"/>
      <c r="IG175" s="123"/>
      <c r="IH175" s="123"/>
      <c r="II175" s="123"/>
      <c r="IJ175" s="123"/>
      <c r="IK175" s="123"/>
      <c r="IL175" s="123"/>
      <c r="IM175" s="123"/>
      <c r="IN175" s="123"/>
      <c r="IO175" s="123"/>
    </row>
    <row r="176" s="122" customFormat="1" spans="1:249">
      <c r="A176" s="128"/>
      <c r="B176" s="129"/>
      <c r="C176" s="130"/>
      <c r="D176" s="131"/>
      <c r="E176" s="131"/>
      <c r="HS176" s="123"/>
      <c r="HT176" s="123"/>
      <c r="HU176" s="123"/>
      <c r="HV176" s="123"/>
      <c r="HW176" s="123"/>
      <c r="HX176" s="123"/>
      <c r="HY176" s="123"/>
      <c r="HZ176" s="123"/>
      <c r="IA176" s="123"/>
      <c r="IB176" s="123"/>
      <c r="IC176" s="123"/>
      <c r="ID176" s="123"/>
      <c r="IE176" s="123"/>
      <c r="IF176" s="123"/>
      <c r="IG176" s="123"/>
      <c r="IH176" s="123"/>
      <c r="II176" s="123"/>
      <c r="IJ176" s="123"/>
      <c r="IK176" s="123"/>
      <c r="IL176" s="123"/>
      <c r="IM176" s="123"/>
      <c r="IN176" s="123"/>
      <c r="IO176" s="123"/>
    </row>
    <row r="177" s="122" customFormat="1" spans="1:249">
      <c r="A177" s="128"/>
      <c r="B177" s="129"/>
      <c r="C177" s="130"/>
      <c r="D177" s="131"/>
      <c r="E177" s="131"/>
      <c r="HS177" s="123"/>
      <c r="HT177" s="123"/>
      <c r="HU177" s="123"/>
      <c r="HV177" s="123"/>
      <c r="HW177" s="123"/>
      <c r="HX177" s="123"/>
      <c r="HY177" s="123"/>
      <c r="HZ177" s="123"/>
      <c r="IA177" s="123"/>
      <c r="IB177" s="123"/>
      <c r="IC177" s="123"/>
      <c r="ID177" s="123"/>
      <c r="IE177" s="123"/>
      <c r="IF177" s="123"/>
      <c r="IG177" s="123"/>
      <c r="IH177" s="123"/>
      <c r="II177" s="123"/>
      <c r="IJ177" s="123"/>
      <c r="IK177" s="123"/>
      <c r="IL177" s="123"/>
      <c r="IM177" s="123"/>
      <c r="IN177" s="123"/>
      <c r="IO177" s="123"/>
    </row>
    <row r="178" s="122" customFormat="1" spans="1:249">
      <c r="A178" s="128"/>
      <c r="B178" s="129"/>
      <c r="C178" s="130"/>
      <c r="D178" s="131"/>
      <c r="E178" s="131"/>
      <c r="HS178" s="123"/>
      <c r="HT178" s="123"/>
      <c r="HU178" s="123"/>
      <c r="HV178" s="123"/>
      <c r="HW178" s="123"/>
      <c r="HX178" s="123"/>
      <c r="HY178" s="123"/>
      <c r="HZ178" s="123"/>
      <c r="IA178" s="123"/>
      <c r="IB178" s="123"/>
      <c r="IC178" s="123"/>
      <c r="ID178" s="123"/>
      <c r="IE178" s="123"/>
      <c r="IF178" s="123"/>
      <c r="IG178" s="123"/>
      <c r="IH178" s="123"/>
      <c r="II178" s="123"/>
      <c r="IJ178" s="123"/>
      <c r="IK178" s="123"/>
      <c r="IL178" s="123"/>
      <c r="IM178" s="123"/>
      <c r="IN178" s="123"/>
      <c r="IO178" s="123"/>
    </row>
    <row r="179" s="122" customFormat="1" spans="1:249">
      <c r="A179" s="128"/>
      <c r="B179" s="129"/>
      <c r="C179" s="130"/>
      <c r="D179" s="131"/>
      <c r="E179" s="131"/>
      <c r="HS179" s="123"/>
      <c r="HT179" s="123"/>
      <c r="HU179" s="123"/>
      <c r="HV179" s="123"/>
      <c r="HW179" s="123"/>
      <c r="HX179" s="123"/>
      <c r="HY179" s="123"/>
      <c r="HZ179" s="123"/>
      <c r="IA179" s="123"/>
      <c r="IB179" s="123"/>
      <c r="IC179" s="123"/>
      <c r="ID179" s="123"/>
      <c r="IE179" s="123"/>
      <c r="IF179" s="123"/>
      <c r="IG179" s="123"/>
      <c r="IH179" s="123"/>
      <c r="II179" s="123"/>
      <c r="IJ179" s="123"/>
      <c r="IK179" s="123"/>
      <c r="IL179" s="123"/>
      <c r="IM179" s="123"/>
      <c r="IN179" s="123"/>
      <c r="IO179" s="123"/>
    </row>
    <row r="180" s="122" customFormat="1" spans="1:249">
      <c r="A180" s="128"/>
      <c r="B180" s="129"/>
      <c r="C180" s="130"/>
      <c r="D180" s="131"/>
      <c r="E180" s="131"/>
      <c r="HS180" s="123"/>
      <c r="HT180" s="123"/>
      <c r="HU180" s="123"/>
      <c r="HV180" s="123"/>
      <c r="HW180" s="123"/>
      <c r="HX180" s="123"/>
      <c r="HY180" s="123"/>
      <c r="HZ180" s="123"/>
      <c r="IA180" s="123"/>
      <c r="IB180" s="123"/>
      <c r="IC180" s="123"/>
      <c r="ID180" s="123"/>
      <c r="IE180" s="123"/>
      <c r="IF180" s="123"/>
      <c r="IG180" s="123"/>
      <c r="IH180" s="123"/>
      <c r="II180" s="123"/>
      <c r="IJ180" s="123"/>
      <c r="IK180" s="123"/>
      <c r="IL180" s="123"/>
      <c r="IM180" s="123"/>
      <c r="IN180" s="123"/>
      <c r="IO180" s="123"/>
    </row>
    <row r="181" s="122" customFormat="1" spans="1:249">
      <c r="A181" s="128"/>
      <c r="B181" s="129"/>
      <c r="C181" s="130"/>
      <c r="D181" s="131"/>
      <c r="E181" s="131"/>
      <c r="HS181" s="123"/>
      <c r="HT181" s="123"/>
      <c r="HU181" s="123"/>
      <c r="HV181" s="123"/>
      <c r="HW181" s="123"/>
      <c r="HX181" s="123"/>
      <c r="HY181" s="123"/>
      <c r="HZ181" s="123"/>
      <c r="IA181" s="123"/>
      <c r="IB181" s="123"/>
      <c r="IC181" s="123"/>
      <c r="ID181" s="123"/>
      <c r="IE181" s="123"/>
      <c r="IF181" s="123"/>
      <c r="IG181" s="123"/>
      <c r="IH181" s="123"/>
      <c r="II181" s="123"/>
      <c r="IJ181" s="123"/>
      <c r="IK181" s="123"/>
      <c r="IL181" s="123"/>
      <c r="IM181" s="123"/>
      <c r="IN181" s="123"/>
      <c r="IO181" s="123"/>
    </row>
    <row r="182" s="122" customFormat="1" spans="1:249">
      <c r="A182" s="128"/>
      <c r="B182" s="129"/>
      <c r="C182" s="130"/>
      <c r="D182" s="131"/>
      <c r="E182" s="131"/>
      <c r="HS182" s="123"/>
      <c r="HT182" s="123"/>
      <c r="HU182" s="123"/>
      <c r="HV182" s="123"/>
      <c r="HW182" s="123"/>
      <c r="HX182" s="123"/>
      <c r="HY182" s="123"/>
      <c r="HZ182" s="123"/>
      <c r="IA182" s="123"/>
      <c r="IB182" s="123"/>
      <c r="IC182" s="123"/>
      <c r="ID182" s="123"/>
      <c r="IE182" s="123"/>
      <c r="IF182" s="123"/>
      <c r="IG182" s="123"/>
      <c r="IH182" s="123"/>
      <c r="II182" s="123"/>
      <c r="IJ182" s="123"/>
      <c r="IK182" s="123"/>
      <c r="IL182" s="123"/>
      <c r="IM182" s="123"/>
      <c r="IN182" s="123"/>
      <c r="IO182" s="123"/>
    </row>
    <row r="183" s="122" customFormat="1" spans="1:249">
      <c r="A183" s="128"/>
      <c r="B183" s="129"/>
      <c r="C183" s="130"/>
      <c r="D183" s="131"/>
      <c r="E183" s="131"/>
      <c r="HS183" s="123"/>
      <c r="HT183" s="123"/>
      <c r="HU183" s="123"/>
      <c r="HV183" s="123"/>
      <c r="HW183" s="123"/>
      <c r="HX183" s="123"/>
      <c r="HY183" s="123"/>
      <c r="HZ183" s="123"/>
      <c r="IA183" s="123"/>
      <c r="IB183" s="123"/>
      <c r="IC183" s="123"/>
      <c r="ID183" s="123"/>
      <c r="IE183" s="123"/>
      <c r="IF183" s="123"/>
      <c r="IG183" s="123"/>
      <c r="IH183" s="123"/>
      <c r="II183" s="123"/>
      <c r="IJ183" s="123"/>
      <c r="IK183" s="123"/>
      <c r="IL183" s="123"/>
      <c r="IM183" s="123"/>
      <c r="IN183" s="123"/>
      <c r="IO183" s="123"/>
    </row>
    <row r="184" s="122" customFormat="1" spans="1:249">
      <c r="A184" s="128"/>
      <c r="B184" s="129"/>
      <c r="C184" s="130"/>
      <c r="D184" s="131"/>
      <c r="E184" s="131"/>
      <c r="HS184" s="123"/>
      <c r="HT184" s="123"/>
      <c r="HU184" s="123"/>
      <c r="HV184" s="123"/>
      <c r="HW184" s="123"/>
      <c r="HX184" s="123"/>
      <c r="HY184" s="123"/>
      <c r="HZ184" s="123"/>
      <c r="IA184" s="123"/>
      <c r="IB184" s="123"/>
      <c r="IC184" s="123"/>
      <c r="ID184" s="123"/>
      <c r="IE184" s="123"/>
      <c r="IF184" s="123"/>
      <c r="IG184" s="123"/>
      <c r="IH184" s="123"/>
      <c r="II184" s="123"/>
      <c r="IJ184" s="123"/>
      <c r="IK184" s="123"/>
      <c r="IL184" s="123"/>
      <c r="IM184" s="123"/>
      <c r="IN184" s="123"/>
      <c r="IO184" s="123"/>
    </row>
    <row r="185" s="122" customFormat="1" spans="1:249">
      <c r="A185" s="128"/>
      <c r="B185" s="129"/>
      <c r="C185" s="130"/>
      <c r="D185" s="131"/>
      <c r="E185" s="131"/>
      <c r="HS185" s="123"/>
      <c r="HT185" s="123"/>
      <c r="HU185" s="123"/>
      <c r="HV185" s="123"/>
      <c r="HW185" s="123"/>
      <c r="HX185" s="123"/>
      <c r="HY185" s="123"/>
      <c r="HZ185" s="123"/>
      <c r="IA185" s="123"/>
      <c r="IB185" s="123"/>
      <c r="IC185" s="123"/>
      <c r="ID185" s="123"/>
      <c r="IE185" s="123"/>
      <c r="IF185" s="123"/>
      <c r="IG185" s="123"/>
      <c r="IH185" s="123"/>
      <c r="II185" s="123"/>
      <c r="IJ185" s="123"/>
      <c r="IK185" s="123"/>
      <c r="IL185" s="123"/>
      <c r="IM185" s="123"/>
      <c r="IN185" s="123"/>
      <c r="IO185" s="123"/>
    </row>
    <row r="186" s="122" customFormat="1" spans="1:249">
      <c r="A186" s="128"/>
      <c r="B186" s="129"/>
      <c r="C186" s="130"/>
      <c r="D186" s="131"/>
      <c r="E186" s="131"/>
      <c r="HS186" s="123"/>
      <c r="HT186" s="123"/>
      <c r="HU186" s="123"/>
      <c r="HV186" s="123"/>
      <c r="HW186" s="123"/>
      <c r="HX186" s="123"/>
      <c r="HY186" s="123"/>
      <c r="HZ186" s="123"/>
      <c r="IA186" s="123"/>
      <c r="IB186" s="123"/>
      <c r="IC186" s="123"/>
      <c r="ID186" s="123"/>
      <c r="IE186" s="123"/>
      <c r="IF186" s="123"/>
      <c r="IG186" s="123"/>
      <c r="IH186" s="123"/>
      <c r="II186" s="123"/>
      <c r="IJ186" s="123"/>
      <c r="IK186" s="123"/>
      <c r="IL186" s="123"/>
      <c r="IM186" s="123"/>
      <c r="IN186" s="123"/>
      <c r="IO186" s="123"/>
    </row>
    <row r="187" s="122" customFormat="1" spans="1:249">
      <c r="A187" s="128"/>
      <c r="B187" s="129"/>
      <c r="C187" s="130"/>
      <c r="D187" s="131"/>
      <c r="E187" s="131"/>
      <c r="HS187" s="123"/>
      <c r="HT187" s="123"/>
      <c r="HU187" s="123"/>
      <c r="HV187" s="123"/>
      <c r="HW187" s="123"/>
      <c r="HX187" s="123"/>
      <c r="HY187" s="123"/>
      <c r="HZ187" s="123"/>
      <c r="IA187" s="123"/>
      <c r="IB187" s="123"/>
      <c r="IC187" s="123"/>
      <c r="ID187" s="123"/>
      <c r="IE187" s="123"/>
      <c r="IF187" s="123"/>
      <c r="IG187" s="123"/>
      <c r="IH187" s="123"/>
      <c r="II187" s="123"/>
      <c r="IJ187" s="123"/>
      <c r="IK187" s="123"/>
      <c r="IL187" s="123"/>
      <c r="IM187" s="123"/>
      <c r="IN187" s="123"/>
      <c r="IO187" s="123"/>
    </row>
    <row r="188" s="122" customFormat="1" spans="1:249">
      <c r="A188" s="128"/>
      <c r="B188" s="129"/>
      <c r="C188" s="130"/>
      <c r="D188" s="131"/>
      <c r="E188" s="131"/>
      <c r="HS188" s="123"/>
      <c r="HT188" s="123"/>
      <c r="HU188" s="123"/>
      <c r="HV188" s="123"/>
      <c r="HW188" s="123"/>
      <c r="HX188" s="123"/>
      <c r="HY188" s="123"/>
      <c r="HZ188" s="123"/>
      <c r="IA188" s="123"/>
      <c r="IB188" s="123"/>
      <c r="IC188" s="123"/>
      <c r="ID188" s="123"/>
      <c r="IE188" s="123"/>
      <c r="IF188" s="123"/>
      <c r="IG188" s="123"/>
      <c r="IH188" s="123"/>
      <c r="II188" s="123"/>
      <c r="IJ188" s="123"/>
      <c r="IK188" s="123"/>
      <c r="IL188" s="123"/>
      <c r="IM188" s="123"/>
      <c r="IN188" s="123"/>
      <c r="IO188" s="123"/>
    </row>
    <row r="189" s="122" customFormat="1" spans="1:249">
      <c r="A189" s="128"/>
      <c r="B189" s="129"/>
      <c r="C189" s="130"/>
      <c r="D189" s="131"/>
      <c r="E189" s="131"/>
      <c r="HS189" s="123"/>
      <c r="HT189" s="123"/>
      <c r="HU189" s="123"/>
      <c r="HV189" s="123"/>
      <c r="HW189" s="123"/>
      <c r="HX189" s="123"/>
      <c r="HY189" s="123"/>
      <c r="HZ189" s="123"/>
      <c r="IA189" s="123"/>
      <c r="IB189" s="123"/>
      <c r="IC189" s="123"/>
      <c r="ID189" s="123"/>
      <c r="IE189" s="123"/>
      <c r="IF189" s="123"/>
      <c r="IG189" s="123"/>
      <c r="IH189" s="123"/>
      <c r="II189" s="123"/>
      <c r="IJ189" s="123"/>
      <c r="IK189" s="123"/>
      <c r="IL189" s="123"/>
      <c r="IM189" s="123"/>
      <c r="IN189" s="123"/>
      <c r="IO189" s="123"/>
    </row>
    <row r="190" s="122" customFormat="1" spans="1:249">
      <c r="A190" s="128"/>
      <c r="B190" s="129"/>
      <c r="C190" s="130"/>
      <c r="D190" s="131"/>
      <c r="E190" s="131"/>
      <c r="HS190" s="123"/>
      <c r="HT190" s="123"/>
      <c r="HU190" s="123"/>
      <c r="HV190" s="123"/>
      <c r="HW190" s="123"/>
      <c r="HX190" s="123"/>
      <c r="HY190" s="123"/>
      <c r="HZ190" s="123"/>
      <c r="IA190" s="123"/>
      <c r="IB190" s="123"/>
      <c r="IC190" s="123"/>
      <c r="ID190" s="123"/>
      <c r="IE190" s="123"/>
      <c r="IF190" s="123"/>
      <c r="IG190" s="123"/>
      <c r="IH190" s="123"/>
      <c r="II190" s="123"/>
      <c r="IJ190" s="123"/>
      <c r="IK190" s="123"/>
      <c r="IL190" s="123"/>
      <c r="IM190" s="123"/>
      <c r="IN190" s="123"/>
      <c r="IO190" s="123"/>
    </row>
    <row r="191" s="122" customFormat="1" spans="1:249">
      <c r="A191" s="128"/>
      <c r="B191" s="129"/>
      <c r="C191" s="130"/>
      <c r="D191" s="131"/>
      <c r="E191" s="131"/>
      <c r="HS191" s="123"/>
      <c r="HT191" s="123"/>
      <c r="HU191" s="123"/>
      <c r="HV191" s="123"/>
      <c r="HW191" s="123"/>
      <c r="HX191" s="123"/>
      <c r="HY191" s="123"/>
      <c r="HZ191" s="123"/>
      <c r="IA191" s="123"/>
      <c r="IB191" s="123"/>
      <c r="IC191" s="123"/>
      <c r="ID191" s="123"/>
      <c r="IE191" s="123"/>
      <c r="IF191" s="123"/>
      <c r="IG191" s="123"/>
      <c r="IH191" s="123"/>
      <c r="II191" s="123"/>
      <c r="IJ191" s="123"/>
      <c r="IK191" s="123"/>
      <c r="IL191" s="123"/>
      <c r="IM191" s="123"/>
      <c r="IN191" s="123"/>
      <c r="IO191" s="123"/>
    </row>
    <row r="192" s="122" customFormat="1" spans="1:249">
      <c r="A192" s="128"/>
      <c r="B192" s="129"/>
      <c r="C192" s="130"/>
      <c r="D192" s="131"/>
      <c r="E192" s="131"/>
      <c r="HS192" s="123"/>
      <c r="HT192" s="123"/>
      <c r="HU192" s="123"/>
      <c r="HV192" s="123"/>
      <c r="HW192" s="123"/>
      <c r="HX192" s="123"/>
      <c r="HY192" s="123"/>
      <c r="HZ192" s="123"/>
      <c r="IA192" s="123"/>
      <c r="IB192" s="123"/>
      <c r="IC192" s="123"/>
      <c r="ID192" s="123"/>
      <c r="IE192" s="123"/>
      <c r="IF192" s="123"/>
      <c r="IG192" s="123"/>
      <c r="IH192" s="123"/>
      <c r="II192" s="123"/>
      <c r="IJ192" s="123"/>
      <c r="IK192" s="123"/>
      <c r="IL192" s="123"/>
      <c r="IM192" s="123"/>
      <c r="IN192" s="123"/>
      <c r="IO192" s="123"/>
    </row>
    <row r="193" s="122" customFormat="1" spans="1:249">
      <c r="A193" s="128"/>
      <c r="B193" s="129"/>
      <c r="C193" s="130"/>
      <c r="D193" s="131"/>
      <c r="E193" s="131"/>
      <c r="HS193" s="123"/>
      <c r="HT193" s="123"/>
      <c r="HU193" s="123"/>
      <c r="HV193" s="123"/>
      <c r="HW193" s="123"/>
      <c r="HX193" s="123"/>
      <c r="HY193" s="123"/>
      <c r="HZ193" s="123"/>
      <c r="IA193" s="123"/>
      <c r="IB193" s="123"/>
      <c r="IC193" s="123"/>
      <c r="ID193" s="123"/>
      <c r="IE193" s="123"/>
      <c r="IF193" s="123"/>
      <c r="IG193" s="123"/>
      <c r="IH193" s="123"/>
      <c r="II193" s="123"/>
      <c r="IJ193" s="123"/>
      <c r="IK193" s="123"/>
      <c r="IL193" s="123"/>
      <c r="IM193" s="123"/>
      <c r="IN193" s="123"/>
      <c r="IO193" s="123"/>
    </row>
    <row r="194" s="122" customFormat="1" spans="1:249">
      <c r="A194" s="128"/>
      <c r="B194" s="129"/>
      <c r="C194" s="130"/>
      <c r="D194" s="131"/>
      <c r="E194" s="131"/>
      <c r="HS194" s="123"/>
      <c r="HT194" s="123"/>
      <c r="HU194" s="123"/>
      <c r="HV194" s="123"/>
      <c r="HW194" s="123"/>
      <c r="HX194" s="123"/>
      <c r="HY194" s="123"/>
      <c r="HZ194" s="123"/>
      <c r="IA194" s="123"/>
      <c r="IB194" s="123"/>
      <c r="IC194" s="123"/>
      <c r="ID194" s="123"/>
      <c r="IE194" s="123"/>
      <c r="IF194" s="123"/>
      <c r="IG194" s="123"/>
      <c r="IH194" s="123"/>
      <c r="II194" s="123"/>
      <c r="IJ194" s="123"/>
      <c r="IK194" s="123"/>
      <c r="IL194" s="123"/>
      <c r="IM194" s="123"/>
      <c r="IN194" s="123"/>
      <c r="IO194" s="123"/>
    </row>
    <row r="195" s="122" customFormat="1" spans="1:249">
      <c r="A195" s="128"/>
      <c r="B195" s="129"/>
      <c r="C195" s="130"/>
      <c r="D195" s="131"/>
      <c r="E195" s="131"/>
      <c r="HS195" s="123"/>
      <c r="HT195" s="123"/>
      <c r="HU195" s="123"/>
      <c r="HV195" s="123"/>
      <c r="HW195" s="123"/>
      <c r="HX195" s="123"/>
      <c r="HY195" s="123"/>
      <c r="HZ195" s="123"/>
      <c r="IA195" s="123"/>
      <c r="IB195" s="123"/>
      <c r="IC195" s="123"/>
      <c r="ID195" s="123"/>
      <c r="IE195" s="123"/>
      <c r="IF195" s="123"/>
      <c r="IG195" s="123"/>
      <c r="IH195" s="123"/>
      <c r="II195" s="123"/>
      <c r="IJ195" s="123"/>
      <c r="IK195" s="123"/>
      <c r="IL195" s="123"/>
      <c r="IM195" s="123"/>
      <c r="IN195" s="123"/>
      <c r="IO195" s="123"/>
    </row>
    <row r="196" s="122" customFormat="1" spans="1:249">
      <c r="A196" s="128"/>
      <c r="B196" s="129"/>
      <c r="C196" s="130"/>
      <c r="D196" s="131"/>
      <c r="E196" s="131"/>
      <c r="HS196" s="123"/>
      <c r="HT196" s="123"/>
      <c r="HU196" s="123"/>
      <c r="HV196" s="123"/>
      <c r="HW196" s="123"/>
      <c r="HX196" s="123"/>
      <c r="HY196" s="123"/>
      <c r="HZ196" s="123"/>
      <c r="IA196" s="123"/>
      <c r="IB196" s="123"/>
      <c r="IC196" s="123"/>
      <c r="ID196" s="123"/>
      <c r="IE196" s="123"/>
      <c r="IF196" s="123"/>
      <c r="IG196" s="123"/>
      <c r="IH196" s="123"/>
      <c r="II196" s="123"/>
      <c r="IJ196" s="123"/>
      <c r="IK196" s="123"/>
      <c r="IL196" s="123"/>
      <c r="IM196" s="123"/>
      <c r="IN196" s="123"/>
      <c r="IO196" s="123"/>
    </row>
    <row r="197" s="122" customFormat="1" spans="1:249">
      <c r="A197" s="128"/>
      <c r="B197" s="129"/>
      <c r="C197" s="130"/>
      <c r="D197" s="131"/>
      <c r="E197" s="131"/>
      <c r="HS197" s="123"/>
      <c r="HT197" s="123"/>
      <c r="HU197" s="123"/>
      <c r="HV197" s="123"/>
      <c r="HW197" s="123"/>
      <c r="HX197" s="123"/>
      <c r="HY197" s="123"/>
      <c r="HZ197" s="123"/>
      <c r="IA197" s="123"/>
      <c r="IB197" s="123"/>
      <c r="IC197" s="123"/>
      <c r="ID197" s="123"/>
      <c r="IE197" s="123"/>
      <c r="IF197" s="123"/>
      <c r="IG197" s="123"/>
      <c r="IH197" s="123"/>
      <c r="II197" s="123"/>
      <c r="IJ197" s="123"/>
      <c r="IK197" s="123"/>
      <c r="IL197" s="123"/>
      <c r="IM197" s="123"/>
      <c r="IN197" s="123"/>
      <c r="IO197" s="123"/>
    </row>
    <row r="198" s="122" customFormat="1" spans="1:249">
      <c r="A198" s="128"/>
      <c r="B198" s="129"/>
      <c r="C198" s="130"/>
      <c r="D198" s="131"/>
      <c r="E198" s="131"/>
      <c r="HS198" s="123"/>
      <c r="HT198" s="123"/>
      <c r="HU198" s="123"/>
      <c r="HV198" s="123"/>
      <c r="HW198" s="123"/>
      <c r="HX198" s="123"/>
      <c r="HY198" s="123"/>
      <c r="HZ198" s="123"/>
      <c r="IA198" s="123"/>
      <c r="IB198" s="123"/>
      <c r="IC198" s="123"/>
      <c r="ID198" s="123"/>
      <c r="IE198" s="123"/>
      <c r="IF198" s="123"/>
      <c r="IG198" s="123"/>
      <c r="IH198" s="123"/>
      <c r="II198" s="123"/>
      <c r="IJ198" s="123"/>
      <c r="IK198" s="123"/>
      <c r="IL198" s="123"/>
      <c r="IM198" s="123"/>
      <c r="IN198" s="123"/>
      <c r="IO198" s="123"/>
    </row>
    <row r="199" s="122" customFormat="1" spans="1:249">
      <c r="A199" s="128"/>
      <c r="B199" s="129"/>
      <c r="C199" s="130"/>
      <c r="D199" s="131"/>
      <c r="E199" s="131"/>
      <c r="HS199" s="123"/>
      <c r="HT199" s="123"/>
      <c r="HU199" s="123"/>
      <c r="HV199" s="123"/>
      <c r="HW199" s="123"/>
      <c r="HX199" s="123"/>
      <c r="HY199" s="123"/>
      <c r="HZ199" s="123"/>
      <c r="IA199" s="123"/>
      <c r="IB199" s="123"/>
      <c r="IC199" s="123"/>
      <c r="ID199" s="123"/>
      <c r="IE199" s="123"/>
      <c r="IF199" s="123"/>
      <c r="IG199" s="123"/>
      <c r="IH199" s="123"/>
      <c r="II199" s="123"/>
      <c r="IJ199" s="123"/>
      <c r="IK199" s="123"/>
      <c r="IL199" s="123"/>
      <c r="IM199" s="123"/>
      <c r="IN199" s="123"/>
      <c r="IO199" s="123"/>
    </row>
    <row r="200" s="122" customFormat="1" spans="1:249">
      <c r="A200" s="128"/>
      <c r="B200" s="129"/>
      <c r="C200" s="130"/>
      <c r="D200" s="131"/>
      <c r="E200" s="131"/>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row>
    <row r="201" s="122" customFormat="1" spans="1:249">
      <c r="A201" s="128"/>
      <c r="B201" s="129"/>
      <c r="C201" s="130"/>
      <c r="D201" s="131"/>
      <c r="E201" s="131"/>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row>
    <row r="202" s="122" customFormat="1" spans="1:249">
      <c r="A202" s="128"/>
      <c r="B202" s="129"/>
      <c r="C202" s="130"/>
      <c r="D202" s="131"/>
      <c r="E202" s="131"/>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row>
    <row r="203" s="122" customFormat="1" spans="1:249">
      <c r="A203" s="128"/>
      <c r="B203" s="129"/>
      <c r="C203" s="130"/>
      <c r="D203" s="131"/>
      <c r="E203" s="131"/>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row>
    <row r="204" s="122" customFormat="1" spans="1:249">
      <c r="A204" s="128"/>
      <c r="B204" s="129"/>
      <c r="C204" s="130"/>
      <c r="D204" s="131"/>
      <c r="E204" s="131"/>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row>
    <row r="205" s="122" customFormat="1" spans="1:249">
      <c r="A205" s="128"/>
      <c r="B205" s="129"/>
      <c r="C205" s="130"/>
      <c r="D205" s="131"/>
      <c r="E205" s="131"/>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row>
    <row r="206" s="122" customFormat="1" spans="1:249">
      <c r="A206" s="128"/>
      <c r="B206" s="129"/>
      <c r="C206" s="130"/>
      <c r="D206" s="131"/>
      <c r="E206" s="131"/>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row>
    <row r="207" s="122" customFormat="1" spans="1:249">
      <c r="A207" s="128"/>
      <c r="B207" s="129"/>
      <c r="C207" s="130"/>
      <c r="D207" s="131"/>
      <c r="E207" s="131"/>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row>
    <row r="208" s="122" customFormat="1" spans="1:249">
      <c r="A208" s="128"/>
      <c r="B208" s="129"/>
      <c r="C208" s="130"/>
      <c r="D208" s="131"/>
      <c r="E208" s="131"/>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row>
    <row r="209" s="122" customFormat="1" spans="1:249">
      <c r="A209" s="128"/>
      <c r="B209" s="129"/>
      <c r="C209" s="130"/>
      <c r="D209" s="131"/>
      <c r="E209" s="131"/>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row>
    <row r="210" s="122" customFormat="1" spans="1:249">
      <c r="A210" s="128"/>
      <c r="B210" s="129"/>
      <c r="C210" s="130"/>
      <c r="D210" s="131"/>
      <c r="E210" s="131"/>
      <c r="HS210" s="123"/>
      <c r="HT210" s="123"/>
      <c r="HU210" s="123"/>
      <c r="HV210" s="123"/>
      <c r="HW210" s="123"/>
      <c r="HX210" s="123"/>
      <c r="HY210" s="123"/>
      <c r="HZ210" s="123"/>
      <c r="IA210" s="123"/>
      <c r="IB210" s="123"/>
      <c r="IC210" s="123"/>
      <c r="ID210" s="123"/>
      <c r="IE210" s="123"/>
      <c r="IF210" s="123"/>
      <c r="IG210" s="123"/>
      <c r="IH210" s="123"/>
      <c r="II210" s="123"/>
      <c r="IJ210" s="123"/>
      <c r="IK210" s="123"/>
      <c r="IL210" s="123"/>
      <c r="IM210" s="123"/>
      <c r="IN210" s="123"/>
      <c r="IO210" s="123"/>
    </row>
    <row r="211" s="122" customFormat="1" spans="1:249">
      <c r="A211" s="128"/>
      <c r="B211" s="129"/>
      <c r="C211" s="130"/>
      <c r="D211" s="131"/>
      <c r="E211" s="131"/>
      <c r="HS211" s="123"/>
      <c r="HT211" s="123"/>
      <c r="HU211" s="123"/>
      <c r="HV211" s="123"/>
      <c r="HW211" s="123"/>
      <c r="HX211" s="123"/>
      <c r="HY211" s="123"/>
      <c r="HZ211" s="123"/>
      <c r="IA211" s="123"/>
      <c r="IB211" s="123"/>
      <c r="IC211" s="123"/>
      <c r="ID211" s="123"/>
      <c r="IE211" s="123"/>
      <c r="IF211" s="123"/>
      <c r="IG211" s="123"/>
      <c r="IH211" s="123"/>
      <c r="II211" s="123"/>
      <c r="IJ211" s="123"/>
      <c r="IK211" s="123"/>
      <c r="IL211" s="123"/>
      <c r="IM211" s="123"/>
      <c r="IN211" s="123"/>
      <c r="IO211" s="123"/>
    </row>
    <row r="212" s="122" customFormat="1" spans="1:249">
      <c r="A212" s="128"/>
      <c r="B212" s="129"/>
      <c r="C212" s="130"/>
      <c r="D212" s="131"/>
      <c r="E212" s="131"/>
      <c r="HS212" s="123"/>
      <c r="HT212" s="123"/>
      <c r="HU212" s="123"/>
      <c r="HV212" s="123"/>
      <c r="HW212" s="123"/>
      <c r="HX212" s="123"/>
      <c r="HY212" s="123"/>
      <c r="HZ212" s="123"/>
      <c r="IA212" s="123"/>
      <c r="IB212" s="123"/>
      <c r="IC212" s="123"/>
      <c r="ID212" s="123"/>
      <c r="IE212" s="123"/>
      <c r="IF212" s="123"/>
      <c r="IG212" s="123"/>
      <c r="IH212" s="123"/>
      <c r="II212" s="123"/>
      <c r="IJ212" s="123"/>
      <c r="IK212" s="123"/>
      <c r="IL212" s="123"/>
      <c r="IM212" s="123"/>
      <c r="IN212" s="123"/>
      <c r="IO212" s="123"/>
    </row>
    <row r="213" s="122" customFormat="1" spans="1:249">
      <c r="A213" s="128"/>
      <c r="B213" s="129"/>
      <c r="C213" s="130"/>
      <c r="D213" s="131"/>
      <c r="E213" s="131"/>
      <c r="HS213" s="123"/>
      <c r="HT213" s="123"/>
      <c r="HU213" s="123"/>
      <c r="HV213" s="123"/>
      <c r="HW213" s="123"/>
      <c r="HX213" s="123"/>
      <c r="HY213" s="123"/>
      <c r="HZ213" s="123"/>
      <c r="IA213" s="123"/>
      <c r="IB213" s="123"/>
      <c r="IC213" s="123"/>
      <c r="ID213" s="123"/>
      <c r="IE213" s="123"/>
      <c r="IF213" s="123"/>
      <c r="IG213" s="123"/>
      <c r="IH213" s="123"/>
      <c r="II213" s="123"/>
      <c r="IJ213" s="123"/>
      <c r="IK213" s="123"/>
      <c r="IL213" s="123"/>
      <c r="IM213" s="123"/>
      <c r="IN213" s="123"/>
      <c r="IO213" s="123"/>
    </row>
    <row r="214" s="122" customFormat="1" spans="1:249">
      <c r="A214" s="128"/>
      <c r="B214" s="129"/>
      <c r="C214" s="130"/>
      <c r="D214" s="131"/>
      <c r="E214" s="131"/>
      <c r="HS214" s="123"/>
      <c r="HT214" s="123"/>
      <c r="HU214" s="123"/>
      <c r="HV214" s="123"/>
      <c r="HW214" s="123"/>
      <c r="HX214" s="123"/>
      <c r="HY214" s="123"/>
      <c r="HZ214" s="123"/>
      <c r="IA214" s="123"/>
      <c r="IB214" s="123"/>
      <c r="IC214" s="123"/>
      <c r="ID214" s="123"/>
      <c r="IE214" s="123"/>
      <c r="IF214" s="123"/>
      <c r="IG214" s="123"/>
      <c r="IH214" s="123"/>
      <c r="II214" s="123"/>
      <c r="IJ214" s="123"/>
      <c r="IK214" s="123"/>
      <c r="IL214" s="123"/>
      <c r="IM214" s="123"/>
      <c r="IN214" s="123"/>
      <c r="IO214" s="123"/>
    </row>
    <row r="215" s="122" customFormat="1" spans="1:249">
      <c r="A215" s="128"/>
      <c r="B215" s="129"/>
      <c r="C215" s="130"/>
      <c r="D215" s="131"/>
      <c r="E215" s="131"/>
      <c r="HS215" s="123"/>
      <c r="HT215" s="123"/>
      <c r="HU215" s="123"/>
      <c r="HV215" s="123"/>
      <c r="HW215" s="123"/>
      <c r="HX215" s="123"/>
      <c r="HY215" s="123"/>
      <c r="HZ215" s="123"/>
      <c r="IA215" s="123"/>
      <c r="IB215" s="123"/>
      <c r="IC215" s="123"/>
      <c r="ID215" s="123"/>
      <c r="IE215" s="123"/>
      <c r="IF215" s="123"/>
      <c r="IG215" s="123"/>
      <c r="IH215" s="123"/>
      <c r="II215" s="123"/>
      <c r="IJ215" s="123"/>
      <c r="IK215" s="123"/>
      <c r="IL215" s="123"/>
      <c r="IM215" s="123"/>
      <c r="IN215" s="123"/>
      <c r="IO215" s="123"/>
    </row>
    <row r="216" s="122" customFormat="1" spans="1:249">
      <c r="A216" s="128"/>
      <c r="B216" s="129"/>
      <c r="C216" s="130"/>
      <c r="D216" s="131"/>
      <c r="E216" s="131"/>
      <c r="HS216" s="123"/>
      <c r="HT216" s="123"/>
      <c r="HU216" s="123"/>
      <c r="HV216" s="123"/>
      <c r="HW216" s="123"/>
      <c r="HX216" s="123"/>
      <c r="HY216" s="123"/>
      <c r="HZ216" s="123"/>
      <c r="IA216" s="123"/>
      <c r="IB216" s="123"/>
      <c r="IC216" s="123"/>
      <c r="ID216" s="123"/>
      <c r="IE216" s="123"/>
      <c r="IF216" s="123"/>
      <c r="IG216" s="123"/>
      <c r="IH216" s="123"/>
      <c r="II216" s="123"/>
      <c r="IJ216" s="123"/>
      <c r="IK216" s="123"/>
      <c r="IL216" s="123"/>
      <c r="IM216" s="123"/>
      <c r="IN216" s="123"/>
      <c r="IO216" s="123"/>
    </row>
    <row r="217" s="122" customFormat="1" spans="1:249">
      <c r="A217" s="128"/>
      <c r="B217" s="129"/>
      <c r="C217" s="130"/>
      <c r="D217" s="131"/>
      <c r="E217" s="131"/>
      <c r="HS217" s="123"/>
      <c r="HT217" s="123"/>
      <c r="HU217" s="123"/>
      <c r="HV217" s="123"/>
      <c r="HW217" s="123"/>
      <c r="HX217" s="123"/>
      <c r="HY217" s="123"/>
      <c r="HZ217" s="123"/>
      <c r="IA217" s="123"/>
      <c r="IB217" s="123"/>
      <c r="IC217" s="123"/>
      <c r="ID217" s="123"/>
      <c r="IE217" s="123"/>
      <c r="IF217" s="123"/>
      <c r="IG217" s="123"/>
      <c r="IH217" s="123"/>
      <c r="II217" s="123"/>
      <c r="IJ217" s="123"/>
      <c r="IK217" s="123"/>
      <c r="IL217" s="123"/>
      <c r="IM217" s="123"/>
      <c r="IN217" s="123"/>
      <c r="IO217" s="123"/>
    </row>
    <row r="218" s="122" customFormat="1" spans="1:249">
      <c r="A218" s="128"/>
      <c r="B218" s="129"/>
      <c r="C218" s="130"/>
      <c r="D218" s="131"/>
      <c r="E218" s="131"/>
      <c r="HS218" s="123"/>
      <c r="HT218" s="123"/>
      <c r="HU218" s="123"/>
      <c r="HV218" s="123"/>
      <c r="HW218" s="123"/>
      <c r="HX218" s="123"/>
      <c r="HY218" s="123"/>
      <c r="HZ218" s="123"/>
      <c r="IA218" s="123"/>
      <c r="IB218" s="123"/>
      <c r="IC218" s="123"/>
      <c r="ID218" s="123"/>
      <c r="IE218" s="123"/>
      <c r="IF218" s="123"/>
      <c r="IG218" s="123"/>
      <c r="IH218" s="123"/>
      <c r="II218" s="123"/>
      <c r="IJ218" s="123"/>
      <c r="IK218" s="123"/>
      <c r="IL218" s="123"/>
      <c r="IM218" s="123"/>
      <c r="IN218" s="123"/>
      <c r="IO218" s="123"/>
    </row>
    <row r="219" s="122" customFormat="1" spans="1:249">
      <c r="A219" s="128"/>
      <c r="B219" s="129"/>
      <c r="C219" s="130"/>
      <c r="D219" s="131"/>
      <c r="E219" s="131"/>
      <c r="HS219" s="123"/>
      <c r="HT219" s="123"/>
      <c r="HU219" s="123"/>
      <c r="HV219" s="123"/>
      <c r="HW219" s="123"/>
      <c r="HX219" s="123"/>
      <c r="HY219" s="123"/>
      <c r="HZ219" s="123"/>
      <c r="IA219" s="123"/>
      <c r="IB219" s="123"/>
      <c r="IC219" s="123"/>
      <c r="ID219" s="123"/>
      <c r="IE219" s="123"/>
      <c r="IF219" s="123"/>
      <c r="IG219" s="123"/>
      <c r="IH219" s="123"/>
      <c r="II219" s="123"/>
      <c r="IJ219" s="123"/>
      <c r="IK219" s="123"/>
      <c r="IL219" s="123"/>
      <c r="IM219" s="123"/>
      <c r="IN219" s="123"/>
      <c r="IO219" s="123"/>
    </row>
    <row r="220" s="122" customFormat="1" spans="1:249">
      <c r="A220" s="128"/>
      <c r="B220" s="129"/>
      <c r="C220" s="130"/>
      <c r="D220" s="131"/>
      <c r="E220" s="131"/>
      <c r="HS220" s="123"/>
      <c r="HT220" s="123"/>
      <c r="HU220" s="123"/>
      <c r="HV220" s="123"/>
      <c r="HW220" s="123"/>
      <c r="HX220" s="123"/>
      <c r="HY220" s="123"/>
      <c r="HZ220" s="123"/>
      <c r="IA220" s="123"/>
      <c r="IB220" s="123"/>
      <c r="IC220" s="123"/>
      <c r="ID220" s="123"/>
      <c r="IE220" s="123"/>
      <c r="IF220" s="123"/>
      <c r="IG220" s="123"/>
      <c r="IH220" s="123"/>
      <c r="II220" s="123"/>
      <c r="IJ220" s="123"/>
      <c r="IK220" s="123"/>
      <c r="IL220" s="123"/>
      <c r="IM220" s="123"/>
      <c r="IN220" s="123"/>
      <c r="IO220" s="123"/>
    </row>
    <row r="221" s="122" customFormat="1" spans="1:249">
      <c r="A221" s="128"/>
      <c r="B221" s="129"/>
      <c r="C221" s="130"/>
      <c r="D221" s="131"/>
      <c r="E221" s="131"/>
      <c r="HS221" s="123"/>
      <c r="HT221" s="123"/>
      <c r="HU221" s="123"/>
      <c r="HV221" s="123"/>
      <c r="HW221" s="123"/>
      <c r="HX221" s="123"/>
      <c r="HY221" s="123"/>
      <c r="HZ221" s="123"/>
      <c r="IA221" s="123"/>
      <c r="IB221" s="123"/>
      <c r="IC221" s="123"/>
      <c r="ID221" s="123"/>
      <c r="IE221" s="123"/>
      <c r="IF221" s="123"/>
      <c r="IG221" s="123"/>
      <c r="IH221" s="123"/>
      <c r="II221" s="123"/>
      <c r="IJ221" s="123"/>
      <c r="IK221" s="123"/>
      <c r="IL221" s="123"/>
      <c r="IM221" s="123"/>
      <c r="IN221" s="123"/>
      <c r="IO221" s="123"/>
    </row>
    <row r="222" s="122" customFormat="1" spans="1:249">
      <c r="A222" s="128"/>
      <c r="B222" s="129"/>
      <c r="C222" s="130"/>
      <c r="D222" s="131"/>
      <c r="E222" s="131"/>
      <c r="HS222" s="123"/>
      <c r="HT222" s="123"/>
      <c r="HU222" s="123"/>
      <c r="HV222" s="123"/>
      <c r="HW222" s="123"/>
      <c r="HX222" s="123"/>
      <c r="HY222" s="123"/>
      <c r="HZ222" s="123"/>
      <c r="IA222" s="123"/>
      <c r="IB222" s="123"/>
      <c r="IC222" s="123"/>
      <c r="ID222" s="123"/>
      <c r="IE222" s="123"/>
      <c r="IF222" s="123"/>
      <c r="IG222" s="123"/>
      <c r="IH222" s="123"/>
      <c r="II222" s="123"/>
      <c r="IJ222" s="123"/>
      <c r="IK222" s="123"/>
      <c r="IL222" s="123"/>
      <c r="IM222" s="123"/>
      <c r="IN222" s="123"/>
      <c r="IO222" s="123"/>
    </row>
    <row r="223" s="122" customFormat="1" spans="1:249">
      <c r="A223" s="128"/>
      <c r="B223" s="129"/>
      <c r="C223" s="130"/>
      <c r="D223" s="131"/>
      <c r="E223" s="131"/>
      <c r="HS223" s="123"/>
      <c r="HT223" s="123"/>
      <c r="HU223" s="123"/>
      <c r="HV223" s="123"/>
      <c r="HW223" s="123"/>
      <c r="HX223" s="123"/>
      <c r="HY223" s="123"/>
      <c r="HZ223" s="123"/>
      <c r="IA223" s="123"/>
      <c r="IB223" s="123"/>
      <c r="IC223" s="123"/>
      <c r="ID223" s="123"/>
      <c r="IE223" s="123"/>
      <c r="IF223" s="123"/>
      <c r="IG223" s="123"/>
      <c r="IH223" s="123"/>
      <c r="II223" s="123"/>
      <c r="IJ223" s="123"/>
      <c r="IK223" s="123"/>
      <c r="IL223" s="123"/>
      <c r="IM223" s="123"/>
      <c r="IN223" s="123"/>
      <c r="IO223" s="123"/>
    </row>
    <row r="224" s="122" customFormat="1" spans="1:249">
      <c r="A224" s="128"/>
      <c r="B224" s="129"/>
      <c r="C224" s="130"/>
      <c r="D224" s="131"/>
      <c r="E224" s="131"/>
      <c r="HS224" s="123"/>
      <c r="HT224" s="123"/>
      <c r="HU224" s="123"/>
      <c r="HV224" s="123"/>
      <c r="HW224" s="123"/>
      <c r="HX224" s="123"/>
      <c r="HY224" s="123"/>
      <c r="HZ224" s="123"/>
      <c r="IA224" s="123"/>
      <c r="IB224" s="123"/>
      <c r="IC224" s="123"/>
      <c r="ID224" s="123"/>
      <c r="IE224" s="123"/>
      <c r="IF224" s="123"/>
      <c r="IG224" s="123"/>
      <c r="IH224" s="123"/>
      <c r="II224" s="123"/>
      <c r="IJ224" s="123"/>
      <c r="IK224" s="123"/>
      <c r="IL224" s="123"/>
      <c r="IM224" s="123"/>
      <c r="IN224" s="123"/>
      <c r="IO224" s="123"/>
    </row>
    <row r="225" s="122" customFormat="1" spans="1:249">
      <c r="A225" s="128"/>
      <c r="B225" s="129"/>
      <c r="C225" s="130"/>
      <c r="D225" s="131"/>
      <c r="E225" s="131"/>
      <c r="HS225" s="123"/>
      <c r="HT225" s="123"/>
      <c r="HU225" s="123"/>
      <c r="HV225" s="123"/>
      <c r="HW225" s="123"/>
      <c r="HX225" s="123"/>
      <c r="HY225" s="123"/>
      <c r="HZ225" s="123"/>
      <c r="IA225" s="123"/>
      <c r="IB225" s="123"/>
      <c r="IC225" s="123"/>
      <c r="ID225" s="123"/>
      <c r="IE225" s="123"/>
      <c r="IF225" s="123"/>
      <c r="IG225" s="123"/>
      <c r="IH225" s="123"/>
      <c r="II225" s="123"/>
      <c r="IJ225" s="123"/>
      <c r="IK225" s="123"/>
      <c r="IL225" s="123"/>
      <c r="IM225" s="123"/>
      <c r="IN225" s="123"/>
      <c r="IO225" s="123"/>
    </row>
    <row r="226" s="122" customFormat="1" spans="1:249">
      <c r="A226" s="128"/>
      <c r="B226" s="129"/>
      <c r="C226" s="130"/>
      <c r="D226" s="131"/>
      <c r="E226" s="131"/>
      <c r="HS226" s="123"/>
      <c r="HT226" s="123"/>
      <c r="HU226" s="123"/>
      <c r="HV226" s="123"/>
      <c r="HW226" s="123"/>
      <c r="HX226" s="123"/>
      <c r="HY226" s="123"/>
      <c r="HZ226" s="123"/>
      <c r="IA226" s="123"/>
      <c r="IB226" s="123"/>
      <c r="IC226" s="123"/>
      <c r="ID226" s="123"/>
      <c r="IE226" s="123"/>
      <c r="IF226" s="123"/>
      <c r="IG226" s="123"/>
      <c r="IH226" s="123"/>
      <c r="II226" s="123"/>
      <c r="IJ226" s="123"/>
      <c r="IK226" s="123"/>
      <c r="IL226" s="123"/>
      <c r="IM226" s="123"/>
      <c r="IN226" s="123"/>
      <c r="IO226" s="123"/>
    </row>
    <row r="227" s="122" customFormat="1" spans="1:249">
      <c r="A227" s="128"/>
      <c r="B227" s="129"/>
      <c r="C227" s="130"/>
      <c r="D227" s="131"/>
      <c r="E227" s="131"/>
      <c r="HS227" s="123"/>
      <c r="HT227" s="123"/>
      <c r="HU227" s="123"/>
      <c r="HV227" s="123"/>
      <c r="HW227" s="123"/>
      <c r="HX227" s="123"/>
      <c r="HY227" s="123"/>
      <c r="HZ227" s="123"/>
      <c r="IA227" s="123"/>
      <c r="IB227" s="123"/>
      <c r="IC227" s="123"/>
      <c r="ID227" s="123"/>
      <c r="IE227" s="123"/>
      <c r="IF227" s="123"/>
      <c r="IG227" s="123"/>
      <c r="IH227" s="123"/>
      <c r="II227" s="123"/>
      <c r="IJ227" s="123"/>
      <c r="IK227" s="123"/>
      <c r="IL227" s="123"/>
      <c r="IM227" s="123"/>
      <c r="IN227" s="123"/>
      <c r="IO227" s="123"/>
    </row>
    <row r="228" s="122" customFormat="1" spans="1:249">
      <c r="A228" s="128"/>
      <c r="B228" s="129"/>
      <c r="C228" s="130"/>
      <c r="D228" s="131"/>
      <c r="E228" s="131"/>
      <c r="HS228" s="123"/>
      <c r="HT228" s="123"/>
      <c r="HU228" s="123"/>
      <c r="HV228" s="123"/>
      <c r="HW228" s="123"/>
      <c r="HX228" s="123"/>
      <c r="HY228" s="123"/>
      <c r="HZ228" s="123"/>
      <c r="IA228" s="123"/>
      <c r="IB228" s="123"/>
      <c r="IC228" s="123"/>
      <c r="ID228" s="123"/>
      <c r="IE228" s="123"/>
      <c r="IF228" s="123"/>
      <c r="IG228" s="123"/>
      <c r="IH228" s="123"/>
      <c r="II228" s="123"/>
      <c r="IJ228" s="123"/>
      <c r="IK228" s="123"/>
      <c r="IL228" s="123"/>
      <c r="IM228" s="123"/>
      <c r="IN228" s="123"/>
      <c r="IO228" s="123"/>
    </row>
    <row r="229" s="122" customFormat="1" spans="1:249">
      <c r="A229" s="128"/>
      <c r="B229" s="129"/>
      <c r="C229" s="130"/>
      <c r="D229" s="131"/>
      <c r="E229" s="131"/>
      <c r="HS229" s="123"/>
      <c r="HT229" s="123"/>
      <c r="HU229" s="123"/>
      <c r="HV229" s="123"/>
      <c r="HW229" s="123"/>
      <c r="HX229" s="123"/>
      <c r="HY229" s="123"/>
      <c r="HZ229" s="123"/>
      <c r="IA229" s="123"/>
      <c r="IB229" s="123"/>
      <c r="IC229" s="123"/>
      <c r="ID229" s="123"/>
      <c r="IE229" s="123"/>
      <c r="IF229" s="123"/>
      <c r="IG229" s="123"/>
      <c r="IH229" s="123"/>
      <c r="II229" s="123"/>
      <c r="IJ229" s="123"/>
      <c r="IK229" s="123"/>
      <c r="IL229" s="123"/>
      <c r="IM229" s="123"/>
      <c r="IN229" s="123"/>
      <c r="IO229" s="123"/>
    </row>
    <row r="230" s="122" customFormat="1" spans="1:249">
      <c r="A230" s="128"/>
      <c r="B230" s="129"/>
      <c r="C230" s="130"/>
      <c r="D230" s="131"/>
      <c r="E230" s="131"/>
      <c r="HS230" s="123"/>
      <c r="HT230" s="123"/>
      <c r="HU230" s="123"/>
      <c r="HV230" s="123"/>
      <c r="HW230" s="123"/>
      <c r="HX230" s="123"/>
      <c r="HY230" s="123"/>
      <c r="HZ230" s="123"/>
      <c r="IA230" s="123"/>
      <c r="IB230" s="123"/>
      <c r="IC230" s="123"/>
      <c r="ID230" s="123"/>
      <c r="IE230" s="123"/>
      <c r="IF230" s="123"/>
      <c r="IG230" s="123"/>
      <c r="IH230" s="123"/>
      <c r="II230" s="123"/>
      <c r="IJ230" s="123"/>
      <c r="IK230" s="123"/>
      <c r="IL230" s="123"/>
      <c r="IM230" s="123"/>
      <c r="IN230" s="123"/>
      <c r="IO230" s="123"/>
    </row>
    <row r="231" s="122" customFormat="1" spans="1:249">
      <c r="A231" s="128"/>
      <c r="B231" s="129"/>
      <c r="C231" s="130"/>
      <c r="D231" s="131"/>
      <c r="E231" s="131"/>
      <c r="HS231" s="123"/>
      <c r="HT231" s="123"/>
      <c r="HU231" s="123"/>
      <c r="HV231" s="123"/>
      <c r="HW231" s="123"/>
      <c r="HX231" s="123"/>
      <c r="HY231" s="123"/>
      <c r="HZ231" s="123"/>
      <c r="IA231" s="123"/>
      <c r="IB231" s="123"/>
      <c r="IC231" s="123"/>
      <c r="ID231" s="123"/>
      <c r="IE231" s="123"/>
      <c r="IF231" s="123"/>
      <c r="IG231" s="123"/>
      <c r="IH231" s="123"/>
      <c r="II231" s="123"/>
      <c r="IJ231" s="123"/>
      <c r="IK231" s="123"/>
      <c r="IL231" s="123"/>
      <c r="IM231" s="123"/>
      <c r="IN231" s="123"/>
      <c r="IO231" s="123"/>
    </row>
    <row r="232" s="122" customFormat="1" spans="1:249">
      <c r="A232" s="128"/>
      <c r="B232" s="129"/>
      <c r="C232" s="130"/>
      <c r="D232" s="131"/>
      <c r="E232" s="131"/>
      <c r="HS232" s="123"/>
      <c r="HT232" s="123"/>
      <c r="HU232" s="123"/>
      <c r="HV232" s="123"/>
      <c r="HW232" s="123"/>
      <c r="HX232" s="123"/>
      <c r="HY232" s="123"/>
      <c r="HZ232" s="123"/>
      <c r="IA232" s="123"/>
      <c r="IB232" s="123"/>
      <c r="IC232" s="123"/>
      <c r="ID232" s="123"/>
      <c r="IE232" s="123"/>
      <c r="IF232" s="123"/>
      <c r="IG232" s="123"/>
      <c r="IH232" s="123"/>
      <c r="II232" s="123"/>
      <c r="IJ232" s="123"/>
      <c r="IK232" s="123"/>
      <c r="IL232" s="123"/>
      <c r="IM232" s="123"/>
      <c r="IN232" s="123"/>
      <c r="IO232" s="123"/>
    </row>
    <row r="233" s="122" customFormat="1" spans="1:249">
      <c r="A233" s="128"/>
      <c r="B233" s="129"/>
      <c r="C233" s="130"/>
      <c r="D233" s="131"/>
      <c r="E233" s="131"/>
      <c r="HS233" s="123"/>
      <c r="HT233" s="123"/>
      <c r="HU233" s="123"/>
      <c r="HV233" s="123"/>
      <c r="HW233" s="123"/>
      <c r="HX233" s="123"/>
      <c r="HY233" s="123"/>
      <c r="HZ233" s="123"/>
      <c r="IA233" s="123"/>
      <c r="IB233" s="123"/>
      <c r="IC233" s="123"/>
      <c r="ID233" s="123"/>
      <c r="IE233" s="123"/>
      <c r="IF233" s="123"/>
      <c r="IG233" s="123"/>
      <c r="IH233" s="123"/>
      <c r="II233" s="123"/>
      <c r="IJ233" s="123"/>
      <c r="IK233" s="123"/>
      <c r="IL233" s="123"/>
      <c r="IM233" s="123"/>
      <c r="IN233" s="123"/>
      <c r="IO233" s="123"/>
    </row>
    <row r="234" s="122" customFormat="1" spans="1:249">
      <c r="A234" s="128"/>
      <c r="B234" s="129"/>
      <c r="C234" s="130"/>
      <c r="D234" s="131"/>
      <c r="E234" s="131"/>
      <c r="HS234" s="123"/>
      <c r="HT234" s="123"/>
      <c r="HU234" s="123"/>
      <c r="HV234" s="123"/>
      <c r="HW234" s="123"/>
      <c r="HX234" s="123"/>
      <c r="HY234" s="123"/>
      <c r="HZ234" s="123"/>
      <c r="IA234" s="123"/>
      <c r="IB234" s="123"/>
      <c r="IC234" s="123"/>
      <c r="ID234" s="123"/>
      <c r="IE234" s="123"/>
      <c r="IF234" s="123"/>
      <c r="IG234" s="123"/>
      <c r="IH234" s="123"/>
      <c r="II234" s="123"/>
      <c r="IJ234" s="123"/>
      <c r="IK234" s="123"/>
      <c r="IL234" s="123"/>
      <c r="IM234" s="123"/>
      <c r="IN234" s="123"/>
      <c r="IO234" s="123"/>
    </row>
  </sheetData>
  <mergeCells count="3">
    <mergeCell ref="A2:E2"/>
    <mergeCell ref="A4:B4"/>
    <mergeCell ref="C4:E4"/>
  </mergeCells>
  <printOptions horizontalCentered="1"/>
  <pageMargins left="0.554861111111111" right="0.554861111111111" top="0.393055555555556" bottom="0.393055555555556" header="0.5" footer="0.5"/>
  <pageSetup paperSize="9" scale="7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26"/>
  <sheetViews>
    <sheetView view="pageBreakPreview" zoomScaleNormal="100" zoomScaleSheetLayoutView="100" workbookViewId="0">
      <selection activeCell="A1" sqref="A1"/>
    </sheetView>
  </sheetViews>
  <sheetFormatPr defaultColWidth="10.2857142857143" defaultRowHeight="14.25"/>
  <cols>
    <col min="1" max="1" width="59.7142857142857" style="128" customWidth="1"/>
    <col min="2" max="2" width="13" style="129" customWidth="1"/>
    <col min="3" max="3" width="52.1428571428571" style="130" customWidth="1"/>
    <col min="4" max="4" width="15.5714285714286" style="131" customWidth="1"/>
    <col min="5" max="5" width="17.4285714285714" style="131" customWidth="1"/>
    <col min="6" max="226" width="10.2857142857143" style="122"/>
    <col min="227" max="16384" width="10.2857142857143" style="123"/>
  </cols>
  <sheetData>
    <row r="1" s="121" customFormat="1" ht="21" customHeight="1" spans="1:5">
      <c r="A1" s="132" t="s">
        <v>1219</v>
      </c>
      <c r="B1" s="133"/>
      <c r="C1" s="134"/>
      <c r="D1" s="135"/>
      <c r="E1" s="135"/>
    </row>
    <row r="2" s="122" customFormat="1" ht="20.25" spans="1:5">
      <c r="A2" s="136" t="s">
        <v>1220</v>
      </c>
      <c r="B2" s="136"/>
      <c r="C2" s="136"/>
      <c r="D2" s="136"/>
      <c r="E2" s="136"/>
    </row>
    <row r="3" s="123" customFormat="1" ht="21" customHeight="1" spans="1:222">
      <c r="A3" s="137"/>
      <c r="B3" s="129"/>
      <c r="C3" s="130"/>
      <c r="E3" s="138" t="s">
        <v>7</v>
      </c>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row>
    <row r="4" s="122" customFormat="1" ht="24.95" customHeight="1" spans="1:5">
      <c r="A4" s="139" t="s">
        <v>1188</v>
      </c>
      <c r="B4" s="140"/>
      <c r="C4" s="141" t="s">
        <v>1189</v>
      </c>
      <c r="D4" s="142"/>
      <c r="E4" s="142"/>
    </row>
    <row r="5" s="124" customFormat="1" ht="36" customHeight="1" spans="1:251">
      <c r="A5" s="143" t="s">
        <v>67</v>
      </c>
      <c r="B5" s="144" t="s">
        <v>1190</v>
      </c>
      <c r="C5" s="145" t="s">
        <v>67</v>
      </c>
      <c r="D5" s="144" t="s">
        <v>1191</v>
      </c>
      <c r="E5" s="144" t="s">
        <v>1192</v>
      </c>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row>
    <row r="6" s="125" customFormat="1" ht="31" customHeight="1" spans="1:5">
      <c r="A6" s="147" t="s">
        <v>1221</v>
      </c>
      <c r="B6" s="148">
        <f>SUM(B7:B7)</f>
        <v>0</v>
      </c>
      <c r="C6" s="147" t="s">
        <v>1221</v>
      </c>
      <c r="D6" s="148">
        <f>SUM(D7:D7)</f>
        <v>0</v>
      </c>
      <c r="E6" s="148">
        <f>D6-B6</f>
        <v>0</v>
      </c>
    </row>
    <row r="7" s="125" customFormat="1" ht="31" customHeight="1" spans="1:5">
      <c r="A7" s="149" t="s">
        <v>1222</v>
      </c>
      <c r="B7" s="150">
        <v>0</v>
      </c>
      <c r="C7" s="149" t="s">
        <v>1222</v>
      </c>
      <c r="D7" s="150">
        <v>0</v>
      </c>
      <c r="E7" s="150">
        <f>D7-B7</f>
        <v>0</v>
      </c>
    </row>
    <row r="8" s="125" customFormat="1" ht="31" customHeight="1" spans="1:5">
      <c r="A8" s="147" t="s">
        <v>1223</v>
      </c>
      <c r="B8" s="148">
        <f>SUM(B9:B21)</f>
        <v>30000</v>
      </c>
      <c r="C8" s="147" t="s">
        <v>1223</v>
      </c>
      <c r="D8" s="148">
        <f>SUM(D9:D21)</f>
        <v>50000</v>
      </c>
      <c r="E8" s="148">
        <v>20000</v>
      </c>
    </row>
    <row r="9" s="125" customFormat="1" ht="31" customHeight="1" spans="1:5">
      <c r="A9" s="151" t="s">
        <v>1224</v>
      </c>
      <c r="B9" s="150">
        <v>2000</v>
      </c>
      <c r="C9" s="151" t="s">
        <v>1224</v>
      </c>
      <c r="D9" s="152">
        <v>2000</v>
      </c>
      <c r="E9" s="150">
        <f>D9-B9</f>
        <v>0</v>
      </c>
    </row>
    <row r="10" s="126" customFormat="1" ht="31" customHeight="1" spans="1:5">
      <c r="A10" s="151" t="s">
        <v>1225</v>
      </c>
      <c r="B10" s="150">
        <v>28000</v>
      </c>
      <c r="C10" s="151" t="s">
        <v>1226</v>
      </c>
      <c r="D10" s="152">
        <v>17500</v>
      </c>
      <c r="E10" s="152">
        <v>17500</v>
      </c>
    </row>
    <row r="11" s="121" customFormat="1" ht="31" customHeight="1" spans="1:5">
      <c r="A11" s="151"/>
      <c r="B11" s="150"/>
      <c r="C11" s="151" t="s">
        <v>1227</v>
      </c>
      <c r="D11" s="152">
        <v>1600</v>
      </c>
      <c r="E11" s="150">
        <f t="shared" ref="E11:E21" si="0">D11-B11</f>
        <v>1600</v>
      </c>
    </row>
    <row r="12" s="121" customFormat="1" ht="31" customHeight="1" spans="1:5">
      <c r="A12" s="151"/>
      <c r="B12" s="150"/>
      <c r="C12" s="151" t="s">
        <v>1228</v>
      </c>
      <c r="D12" s="152">
        <v>1500</v>
      </c>
      <c r="E12" s="150">
        <f t="shared" si="0"/>
        <v>1500</v>
      </c>
    </row>
    <row r="13" s="121" customFormat="1" ht="31" customHeight="1" spans="1:5">
      <c r="A13" s="151"/>
      <c r="B13" s="150"/>
      <c r="C13" s="151" t="s">
        <v>1229</v>
      </c>
      <c r="D13" s="152">
        <v>700</v>
      </c>
      <c r="E13" s="150">
        <f t="shared" si="0"/>
        <v>700</v>
      </c>
    </row>
    <row r="14" s="126" customFormat="1" ht="31" customHeight="1" spans="1:5">
      <c r="A14" s="149"/>
      <c r="B14" s="150"/>
      <c r="C14" s="153" t="s">
        <v>1230</v>
      </c>
      <c r="D14" s="152">
        <v>8000</v>
      </c>
      <c r="E14" s="150">
        <f t="shared" si="0"/>
        <v>8000</v>
      </c>
    </row>
    <row r="15" s="126" customFormat="1" ht="31" customHeight="1" spans="1:5">
      <c r="A15" s="149"/>
      <c r="B15" s="150"/>
      <c r="C15" s="153" t="s">
        <v>1231</v>
      </c>
      <c r="D15" s="152">
        <v>1000</v>
      </c>
      <c r="E15" s="150">
        <f t="shared" si="0"/>
        <v>1000</v>
      </c>
    </row>
    <row r="16" s="126" customFormat="1" ht="31" customHeight="1" spans="1:5">
      <c r="A16" s="149"/>
      <c r="B16" s="150"/>
      <c r="C16" s="153" t="s">
        <v>1232</v>
      </c>
      <c r="D16" s="152">
        <v>1300</v>
      </c>
      <c r="E16" s="150">
        <f t="shared" si="0"/>
        <v>1300</v>
      </c>
    </row>
    <row r="17" s="126" customFormat="1" ht="31" customHeight="1" spans="1:5">
      <c r="A17" s="149"/>
      <c r="B17" s="150"/>
      <c r="C17" s="153" t="s">
        <v>1233</v>
      </c>
      <c r="D17" s="152">
        <v>5387</v>
      </c>
      <c r="E17" s="150">
        <f t="shared" si="0"/>
        <v>5387</v>
      </c>
    </row>
    <row r="18" s="126" customFormat="1" ht="31" customHeight="1" spans="1:5">
      <c r="A18" s="149"/>
      <c r="B18" s="150"/>
      <c r="C18" s="153" t="s">
        <v>1234</v>
      </c>
      <c r="D18" s="152">
        <v>4500</v>
      </c>
      <c r="E18" s="150">
        <f t="shared" si="0"/>
        <v>4500</v>
      </c>
    </row>
    <row r="19" s="126" customFormat="1" ht="31" customHeight="1" spans="1:5">
      <c r="A19" s="149"/>
      <c r="B19" s="150"/>
      <c r="C19" s="153" t="s">
        <v>1235</v>
      </c>
      <c r="D19" s="152">
        <v>5400</v>
      </c>
      <c r="E19" s="150">
        <f t="shared" si="0"/>
        <v>5400</v>
      </c>
    </row>
    <row r="20" s="126" customFormat="1" ht="31" customHeight="1" spans="1:5">
      <c r="A20" s="149"/>
      <c r="B20" s="150"/>
      <c r="C20" s="153" t="s">
        <v>1236</v>
      </c>
      <c r="D20" s="152">
        <v>1000</v>
      </c>
      <c r="E20" s="150">
        <f t="shared" si="0"/>
        <v>1000</v>
      </c>
    </row>
    <row r="21" s="126" customFormat="1" ht="31" customHeight="1" spans="1:5">
      <c r="A21" s="149"/>
      <c r="B21" s="150"/>
      <c r="C21" s="153" t="s">
        <v>1237</v>
      </c>
      <c r="D21" s="152">
        <v>113</v>
      </c>
      <c r="E21" s="150">
        <f t="shared" si="0"/>
        <v>113</v>
      </c>
    </row>
    <row r="22" s="127" customFormat="1" ht="21" customHeight="1" spans="1:222">
      <c r="A22" s="128"/>
      <c r="B22" s="129"/>
      <c r="C22" s="130"/>
      <c r="D22" s="131"/>
      <c r="E22" s="131"/>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122"/>
      <c r="GI22" s="122"/>
      <c r="GJ22" s="122"/>
      <c r="GK22" s="122"/>
      <c r="GL22" s="122"/>
      <c r="GM22" s="122"/>
      <c r="GN22" s="122"/>
      <c r="GO22" s="122"/>
      <c r="GP22" s="122"/>
      <c r="GQ22" s="122"/>
      <c r="GR22" s="122"/>
      <c r="GS22" s="122"/>
      <c r="GT22" s="122"/>
      <c r="GU22" s="122"/>
      <c r="GV22" s="122"/>
      <c r="GW22" s="122"/>
      <c r="GX22" s="122"/>
      <c r="GY22" s="122"/>
      <c r="GZ22" s="122"/>
      <c r="HA22" s="122"/>
      <c r="HB22" s="122"/>
      <c r="HC22" s="122"/>
      <c r="HD22" s="122"/>
      <c r="HE22" s="122"/>
      <c r="HF22" s="122"/>
      <c r="HG22" s="122"/>
      <c r="HH22" s="122"/>
      <c r="HI22" s="122"/>
      <c r="HJ22" s="122"/>
      <c r="HK22" s="122"/>
      <c r="HL22" s="122"/>
      <c r="HM22" s="122"/>
      <c r="HN22" s="122"/>
    </row>
    <row r="23" s="123" customFormat="1" spans="1:222">
      <c r="A23" s="128"/>
      <c r="B23" s="129"/>
      <c r="C23" s="130"/>
      <c r="D23" s="131"/>
      <c r="E23" s="131"/>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row>
    <row r="24" s="123" customFormat="1" spans="1:222">
      <c r="A24" s="128"/>
      <c r="B24" s="129"/>
      <c r="C24" s="130"/>
      <c r="D24" s="131"/>
      <c r="E24" s="131"/>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row>
    <row r="25" s="122" customFormat="1" spans="1:249">
      <c r="A25" s="128"/>
      <c r="B25" s="129"/>
      <c r="C25" s="130"/>
      <c r="D25" s="131"/>
      <c r="E25" s="131"/>
      <c r="HS25" s="123"/>
      <c r="HT25" s="123"/>
      <c r="HU25" s="123"/>
      <c r="HV25" s="123"/>
      <c r="HW25" s="123"/>
      <c r="HX25" s="123"/>
      <c r="HY25" s="123"/>
      <c r="HZ25" s="123"/>
      <c r="IA25" s="123"/>
      <c r="IB25" s="123"/>
      <c r="IC25" s="123"/>
      <c r="ID25" s="123"/>
      <c r="IE25" s="123"/>
      <c r="IF25" s="123"/>
      <c r="IG25" s="123"/>
      <c r="IH25" s="123"/>
      <c r="II25" s="123"/>
      <c r="IJ25" s="123"/>
      <c r="IK25" s="123"/>
      <c r="IL25" s="123"/>
      <c r="IM25" s="123"/>
      <c r="IN25" s="123"/>
      <c r="IO25" s="123"/>
    </row>
    <row r="26" s="122" customFormat="1" spans="1:249">
      <c r="A26" s="128"/>
      <c r="B26" s="129"/>
      <c r="C26" s="130"/>
      <c r="D26" s="131"/>
      <c r="E26" s="131"/>
      <c r="HS26" s="123"/>
      <c r="HT26" s="123"/>
      <c r="HU26" s="123"/>
      <c r="HV26" s="123"/>
      <c r="HW26" s="123"/>
      <c r="HX26" s="123"/>
      <c r="HY26" s="123"/>
      <c r="HZ26" s="123"/>
      <c r="IA26" s="123"/>
      <c r="IB26" s="123"/>
      <c r="IC26" s="123"/>
      <c r="ID26" s="123"/>
      <c r="IE26" s="123"/>
      <c r="IF26" s="123"/>
      <c r="IG26" s="123"/>
      <c r="IH26" s="123"/>
      <c r="II26" s="123"/>
      <c r="IJ26" s="123"/>
      <c r="IK26" s="123"/>
      <c r="IL26" s="123"/>
      <c r="IM26" s="123"/>
      <c r="IN26" s="123"/>
      <c r="IO26" s="123"/>
    </row>
    <row r="27" s="122" customFormat="1" spans="1:249">
      <c r="A27" s="128"/>
      <c r="B27" s="129"/>
      <c r="C27" s="130"/>
      <c r="D27" s="131"/>
      <c r="E27" s="131"/>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row>
    <row r="28" s="122" customFormat="1" spans="1:249">
      <c r="A28" s="128"/>
      <c r="B28" s="129"/>
      <c r="C28" s="130"/>
      <c r="D28" s="131"/>
      <c r="E28" s="131"/>
      <c r="HS28" s="123"/>
      <c r="HT28" s="123"/>
      <c r="HU28" s="123"/>
      <c r="HV28" s="123"/>
      <c r="HW28" s="123"/>
      <c r="HX28" s="123"/>
      <c r="HY28" s="123"/>
      <c r="HZ28" s="123"/>
      <c r="IA28" s="123"/>
      <c r="IB28" s="123"/>
      <c r="IC28" s="123"/>
      <c r="ID28" s="123"/>
      <c r="IE28" s="123"/>
      <c r="IF28" s="123"/>
      <c r="IG28" s="123"/>
      <c r="IH28" s="123"/>
      <c r="II28" s="123"/>
      <c r="IJ28" s="123"/>
      <c r="IK28" s="123"/>
      <c r="IL28" s="123"/>
      <c r="IM28" s="123"/>
      <c r="IN28" s="123"/>
      <c r="IO28" s="123"/>
    </row>
    <row r="29" s="122" customFormat="1" spans="1:249">
      <c r="A29" s="128"/>
      <c r="B29" s="129"/>
      <c r="C29" s="130"/>
      <c r="D29" s="131"/>
      <c r="E29" s="131"/>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3"/>
    </row>
    <row r="30" s="122" customFormat="1" spans="1:249">
      <c r="A30" s="128"/>
      <c r="B30" s="129"/>
      <c r="C30" s="130"/>
      <c r="D30" s="131"/>
      <c r="E30" s="131"/>
      <c r="HS30" s="123"/>
      <c r="HT30" s="123"/>
      <c r="HU30" s="123"/>
      <c r="HV30" s="123"/>
      <c r="HW30" s="123"/>
      <c r="HX30" s="123"/>
      <c r="HY30" s="123"/>
      <c r="HZ30" s="123"/>
      <c r="IA30" s="123"/>
      <c r="IB30" s="123"/>
      <c r="IC30" s="123"/>
      <c r="ID30" s="123"/>
      <c r="IE30" s="123"/>
      <c r="IF30" s="123"/>
      <c r="IG30" s="123"/>
      <c r="IH30" s="123"/>
      <c r="II30" s="123"/>
      <c r="IJ30" s="123"/>
      <c r="IK30" s="123"/>
      <c r="IL30" s="123"/>
      <c r="IM30" s="123"/>
      <c r="IN30" s="123"/>
      <c r="IO30" s="123"/>
    </row>
    <row r="31" s="122" customFormat="1" spans="1:249">
      <c r="A31" s="128"/>
      <c r="B31" s="129"/>
      <c r="C31" s="130"/>
      <c r="D31" s="131"/>
      <c r="E31" s="131"/>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row>
    <row r="32" s="122" customFormat="1" spans="1:249">
      <c r="A32" s="128"/>
      <c r="B32" s="129"/>
      <c r="C32" s="130"/>
      <c r="D32" s="131"/>
      <c r="E32" s="131"/>
      <c r="HS32" s="123"/>
      <c r="HT32" s="123"/>
      <c r="HU32" s="123"/>
      <c r="HV32" s="123"/>
      <c r="HW32" s="123"/>
      <c r="HX32" s="123"/>
      <c r="HY32" s="123"/>
      <c r="HZ32" s="123"/>
      <c r="IA32" s="123"/>
      <c r="IB32" s="123"/>
      <c r="IC32" s="123"/>
      <c r="ID32" s="123"/>
      <c r="IE32" s="123"/>
      <c r="IF32" s="123"/>
      <c r="IG32" s="123"/>
      <c r="IH32" s="123"/>
      <c r="II32" s="123"/>
      <c r="IJ32" s="123"/>
      <c r="IK32" s="123"/>
      <c r="IL32" s="123"/>
      <c r="IM32" s="123"/>
      <c r="IN32" s="123"/>
      <c r="IO32" s="123"/>
    </row>
    <row r="33" s="122" customFormat="1" spans="1:249">
      <c r="A33" s="128"/>
      <c r="B33" s="129"/>
      <c r="C33" s="130"/>
      <c r="D33" s="131"/>
      <c r="E33" s="131"/>
      <c r="HS33" s="123"/>
      <c r="HT33" s="123"/>
      <c r="HU33" s="123"/>
      <c r="HV33" s="123"/>
      <c r="HW33" s="123"/>
      <c r="HX33" s="123"/>
      <c r="HY33" s="123"/>
      <c r="HZ33" s="123"/>
      <c r="IA33" s="123"/>
      <c r="IB33" s="123"/>
      <c r="IC33" s="123"/>
      <c r="ID33" s="123"/>
      <c r="IE33" s="123"/>
      <c r="IF33" s="123"/>
      <c r="IG33" s="123"/>
      <c r="IH33" s="123"/>
      <c r="II33" s="123"/>
      <c r="IJ33" s="123"/>
      <c r="IK33" s="123"/>
      <c r="IL33" s="123"/>
      <c r="IM33" s="123"/>
      <c r="IN33" s="123"/>
      <c r="IO33" s="123"/>
    </row>
    <row r="34" s="122" customFormat="1" spans="1:249">
      <c r="A34" s="128"/>
      <c r="B34" s="129"/>
      <c r="C34" s="130"/>
      <c r="D34" s="131"/>
      <c r="E34" s="131"/>
      <c r="HS34" s="123"/>
      <c r="HT34" s="123"/>
      <c r="HU34" s="123"/>
      <c r="HV34" s="123"/>
      <c r="HW34" s="123"/>
      <c r="HX34" s="123"/>
      <c r="HY34" s="123"/>
      <c r="HZ34" s="123"/>
      <c r="IA34" s="123"/>
      <c r="IB34" s="123"/>
      <c r="IC34" s="123"/>
      <c r="ID34" s="123"/>
      <c r="IE34" s="123"/>
      <c r="IF34" s="123"/>
      <c r="IG34" s="123"/>
      <c r="IH34" s="123"/>
      <c r="II34" s="123"/>
      <c r="IJ34" s="123"/>
      <c r="IK34" s="123"/>
      <c r="IL34" s="123"/>
      <c r="IM34" s="123"/>
      <c r="IN34" s="123"/>
      <c r="IO34" s="123"/>
    </row>
    <row r="35" s="122" customFormat="1" spans="1:249">
      <c r="A35" s="128"/>
      <c r="B35" s="129"/>
      <c r="C35" s="130"/>
      <c r="D35" s="131"/>
      <c r="E35" s="131"/>
      <c r="HS35" s="123"/>
      <c r="HT35" s="123"/>
      <c r="HU35" s="123"/>
      <c r="HV35" s="123"/>
      <c r="HW35" s="123"/>
      <c r="HX35" s="123"/>
      <c r="HY35" s="123"/>
      <c r="HZ35" s="123"/>
      <c r="IA35" s="123"/>
      <c r="IB35" s="123"/>
      <c r="IC35" s="123"/>
      <c r="ID35" s="123"/>
      <c r="IE35" s="123"/>
      <c r="IF35" s="123"/>
      <c r="IG35" s="123"/>
      <c r="IH35" s="123"/>
      <c r="II35" s="123"/>
      <c r="IJ35" s="123"/>
      <c r="IK35" s="123"/>
      <c r="IL35" s="123"/>
      <c r="IM35" s="123"/>
      <c r="IN35" s="123"/>
      <c r="IO35" s="123"/>
    </row>
    <row r="36" s="122" customFormat="1" spans="1:249">
      <c r="A36" s="128"/>
      <c r="B36" s="129"/>
      <c r="C36" s="130"/>
      <c r="D36" s="131"/>
      <c r="E36" s="131"/>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row>
    <row r="37" s="122" customFormat="1" spans="1:249">
      <c r="A37" s="128"/>
      <c r="B37" s="129"/>
      <c r="C37" s="130"/>
      <c r="D37" s="131"/>
      <c r="E37" s="131"/>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3"/>
      <c r="IO37" s="123"/>
    </row>
    <row r="38" s="122" customFormat="1" spans="1:249">
      <c r="A38" s="128"/>
      <c r="B38" s="129"/>
      <c r="C38" s="130"/>
      <c r="D38" s="131"/>
      <c r="E38" s="131"/>
      <c r="HS38" s="123"/>
      <c r="HT38" s="123"/>
      <c r="HU38" s="123"/>
      <c r="HV38" s="123"/>
      <c r="HW38" s="123"/>
      <c r="HX38" s="123"/>
      <c r="HY38" s="123"/>
      <c r="HZ38" s="123"/>
      <c r="IA38" s="123"/>
      <c r="IB38" s="123"/>
      <c r="IC38" s="123"/>
      <c r="ID38" s="123"/>
      <c r="IE38" s="123"/>
      <c r="IF38" s="123"/>
      <c r="IG38" s="123"/>
      <c r="IH38" s="123"/>
      <c r="II38" s="123"/>
      <c r="IJ38" s="123"/>
      <c r="IK38" s="123"/>
      <c r="IL38" s="123"/>
      <c r="IM38" s="123"/>
      <c r="IN38" s="123"/>
      <c r="IO38" s="123"/>
    </row>
    <row r="39" s="122" customFormat="1" spans="1:249">
      <c r="A39" s="128"/>
      <c r="B39" s="129"/>
      <c r="C39" s="130"/>
      <c r="D39" s="131"/>
      <c r="E39" s="131"/>
      <c r="HS39" s="123"/>
      <c r="HT39" s="123"/>
      <c r="HU39" s="123"/>
      <c r="HV39" s="123"/>
      <c r="HW39" s="123"/>
      <c r="HX39" s="123"/>
      <c r="HY39" s="123"/>
      <c r="HZ39" s="123"/>
      <c r="IA39" s="123"/>
      <c r="IB39" s="123"/>
      <c r="IC39" s="123"/>
      <c r="ID39" s="123"/>
      <c r="IE39" s="123"/>
      <c r="IF39" s="123"/>
      <c r="IG39" s="123"/>
      <c r="IH39" s="123"/>
      <c r="II39" s="123"/>
      <c r="IJ39" s="123"/>
      <c r="IK39" s="123"/>
      <c r="IL39" s="123"/>
      <c r="IM39" s="123"/>
      <c r="IN39" s="123"/>
      <c r="IO39" s="123"/>
    </row>
    <row r="40" s="122" customFormat="1" spans="1:249">
      <c r="A40" s="128"/>
      <c r="B40" s="129"/>
      <c r="C40" s="130"/>
      <c r="D40" s="131"/>
      <c r="E40" s="131"/>
      <c r="HS40" s="123"/>
      <c r="HT40" s="123"/>
      <c r="HU40" s="123"/>
      <c r="HV40" s="123"/>
      <c r="HW40" s="123"/>
      <c r="HX40" s="123"/>
      <c r="HY40" s="123"/>
      <c r="HZ40" s="123"/>
      <c r="IA40" s="123"/>
      <c r="IB40" s="123"/>
      <c r="IC40" s="123"/>
      <c r="ID40" s="123"/>
      <c r="IE40" s="123"/>
      <c r="IF40" s="123"/>
      <c r="IG40" s="123"/>
      <c r="IH40" s="123"/>
      <c r="II40" s="123"/>
      <c r="IJ40" s="123"/>
      <c r="IK40" s="123"/>
      <c r="IL40" s="123"/>
      <c r="IM40" s="123"/>
      <c r="IN40" s="123"/>
      <c r="IO40" s="123"/>
    </row>
    <row r="41" s="122" customFormat="1" spans="1:249">
      <c r="A41" s="128"/>
      <c r="B41" s="129"/>
      <c r="C41" s="130"/>
      <c r="D41" s="131"/>
      <c r="E41" s="131"/>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row>
    <row r="42" s="122" customFormat="1" spans="1:249">
      <c r="A42" s="128"/>
      <c r="B42" s="129"/>
      <c r="C42" s="130"/>
      <c r="D42" s="131"/>
      <c r="E42" s="131"/>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row>
    <row r="43" s="122" customFormat="1" spans="1:249">
      <c r="A43" s="128"/>
      <c r="B43" s="129"/>
      <c r="C43" s="130"/>
      <c r="D43" s="131"/>
      <c r="E43" s="131"/>
      <c r="HS43" s="123"/>
      <c r="HT43" s="123"/>
      <c r="HU43" s="123"/>
      <c r="HV43" s="123"/>
      <c r="HW43" s="123"/>
      <c r="HX43" s="123"/>
      <c r="HY43" s="123"/>
      <c r="HZ43" s="123"/>
      <c r="IA43" s="123"/>
      <c r="IB43" s="123"/>
      <c r="IC43" s="123"/>
      <c r="ID43" s="123"/>
      <c r="IE43" s="123"/>
      <c r="IF43" s="123"/>
      <c r="IG43" s="123"/>
      <c r="IH43" s="123"/>
      <c r="II43" s="123"/>
      <c r="IJ43" s="123"/>
      <c r="IK43" s="123"/>
      <c r="IL43" s="123"/>
      <c r="IM43" s="123"/>
      <c r="IN43" s="123"/>
      <c r="IO43" s="123"/>
    </row>
    <row r="44" s="122" customFormat="1" spans="1:249">
      <c r="A44" s="128"/>
      <c r="B44" s="129"/>
      <c r="C44" s="130"/>
      <c r="D44" s="131"/>
      <c r="E44" s="131"/>
      <c r="HS44" s="123"/>
      <c r="HT44" s="123"/>
      <c r="HU44" s="123"/>
      <c r="HV44" s="123"/>
      <c r="HW44" s="123"/>
      <c r="HX44" s="123"/>
      <c r="HY44" s="123"/>
      <c r="HZ44" s="123"/>
      <c r="IA44" s="123"/>
      <c r="IB44" s="123"/>
      <c r="IC44" s="123"/>
      <c r="ID44" s="123"/>
      <c r="IE44" s="123"/>
      <c r="IF44" s="123"/>
      <c r="IG44" s="123"/>
      <c r="IH44" s="123"/>
      <c r="II44" s="123"/>
      <c r="IJ44" s="123"/>
      <c r="IK44" s="123"/>
      <c r="IL44" s="123"/>
      <c r="IM44" s="123"/>
      <c r="IN44" s="123"/>
      <c r="IO44" s="123"/>
    </row>
    <row r="45" s="122" customFormat="1" spans="1:249">
      <c r="A45" s="128"/>
      <c r="B45" s="129"/>
      <c r="C45" s="130"/>
      <c r="D45" s="131"/>
      <c r="E45" s="131"/>
      <c r="HS45" s="123"/>
      <c r="HT45" s="123"/>
      <c r="HU45" s="123"/>
      <c r="HV45" s="123"/>
      <c r="HW45" s="123"/>
      <c r="HX45" s="123"/>
      <c r="HY45" s="123"/>
      <c r="HZ45" s="123"/>
      <c r="IA45" s="123"/>
      <c r="IB45" s="123"/>
      <c r="IC45" s="123"/>
      <c r="ID45" s="123"/>
      <c r="IE45" s="123"/>
      <c r="IF45" s="123"/>
      <c r="IG45" s="123"/>
      <c r="IH45" s="123"/>
      <c r="II45" s="123"/>
      <c r="IJ45" s="123"/>
      <c r="IK45" s="123"/>
      <c r="IL45" s="123"/>
      <c r="IM45" s="123"/>
      <c r="IN45" s="123"/>
      <c r="IO45" s="123"/>
    </row>
    <row r="46" s="122" customFormat="1" spans="1:249">
      <c r="A46" s="128"/>
      <c r="B46" s="129"/>
      <c r="C46" s="130"/>
      <c r="D46" s="131"/>
      <c r="E46" s="131"/>
      <c r="HS46" s="123"/>
      <c r="HT46" s="123"/>
      <c r="HU46" s="123"/>
      <c r="HV46" s="123"/>
      <c r="HW46" s="123"/>
      <c r="HX46" s="123"/>
      <c r="HY46" s="123"/>
      <c r="HZ46" s="123"/>
      <c r="IA46" s="123"/>
      <c r="IB46" s="123"/>
      <c r="IC46" s="123"/>
      <c r="ID46" s="123"/>
      <c r="IE46" s="123"/>
      <c r="IF46" s="123"/>
      <c r="IG46" s="123"/>
      <c r="IH46" s="123"/>
      <c r="II46" s="123"/>
      <c r="IJ46" s="123"/>
      <c r="IK46" s="123"/>
      <c r="IL46" s="123"/>
      <c r="IM46" s="123"/>
      <c r="IN46" s="123"/>
      <c r="IO46" s="123"/>
    </row>
    <row r="47" s="122" customFormat="1" spans="1:249">
      <c r="A47" s="128"/>
      <c r="B47" s="129"/>
      <c r="C47" s="130"/>
      <c r="D47" s="131"/>
      <c r="E47" s="131"/>
      <c r="HS47" s="123"/>
      <c r="HT47" s="123"/>
      <c r="HU47" s="123"/>
      <c r="HV47" s="123"/>
      <c r="HW47" s="123"/>
      <c r="HX47" s="123"/>
      <c r="HY47" s="123"/>
      <c r="HZ47" s="123"/>
      <c r="IA47" s="123"/>
      <c r="IB47" s="123"/>
      <c r="IC47" s="123"/>
      <c r="ID47" s="123"/>
      <c r="IE47" s="123"/>
      <c r="IF47" s="123"/>
      <c r="IG47" s="123"/>
      <c r="IH47" s="123"/>
      <c r="II47" s="123"/>
      <c r="IJ47" s="123"/>
      <c r="IK47" s="123"/>
      <c r="IL47" s="123"/>
      <c r="IM47" s="123"/>
      <c r="IN47" s="123"/>
      <c r="IO47" s="123"/>
    </row>
    <row r="48" s="122" customFormat="1" spans="1:249">
      <c r="A48" s="128"/>
      <c r="B48" s="129"/>
      <c r="C48" s="130"/>
      <c r="D48" s="131"/>
      <c r="E48" s="131"/>
      <c r="HS48" s="123"/>
      <c r="HT48" s="123"/>
      <c r="HU48" s="123"/>
      <c r="HV48" s="123"/>
      <c r="HW48" s="123"/>
      <c r="HX48" s="123"/>
      <c r="HY48" s="123"/>
      <c r="HZ48" s="123"/>
      <c r="IA48" s="123"/>
      <c r="IB48" s="123"/>
      <c r="IC48" s="123"/>
      <c r="ID48" s="123"/>
      <c r="IE48" s="123"/>
      <c r="IF48" s="123"/>
      <c r="IG48" s="123"/>
      <c r="IH48" s="123"/>
      <c r="II48" s="123"/>
      <c r="IJ48" s="123"/>
      <c r="IK48" s="123"/>
      <c r="IL48" s="123"/>
      <c r="IM48" s="123"/>
      <c r="IN48" s="123"/>
      <c r="IO48" s="123"/>
    </row>
    <row r="49" s="122" customFormat="1" spans="1:249">
      <c r="A49" s="128"/>
      <c r="B49" s="129"/>
      <c r="C49" s="130"/>
      <c r="D49" s="131"/>
      <c r="E49" s="131"/>
      <c r="HS49" s="123"/>
      <c r="HT49" s="123"/>
      <c r="HU49" s="123"/>
      <c r="HV49" s="123"/>
      <c r="HW49" s="123"/>
      <c r="HX49" s="123"/>
      <c r="HY49" s="123"/>
      <c r="HZ49" s="123"/>
      <c r="IA49" s="123"/>
      <c r="IB49" s="123"/>
      <c r="IC49" s="123"/>
      <c r="ID49" s="123"/>
      <c r="IE49" s="123"/>
      <c r="IF49" s="123"/>
      <c r="IG49" s="123"/>
      <c r="IH49" s="123"/>
      <c r="II49" s="123"/>
      <c r="IJ49" s="123"/>
      <c r="IK49" s="123"/>
      <c r="IL49" s="123"/>
      <c r="IM49" s="123"/>
      <c r="IN49" s="123"/>
      <c r="IO49" s="123"/>
    </row>
    <row r="50" s="122" customFormat="1" spans="1:249">
      <c r="A50" s="128"/>
      <c r="B50" s="129"/>
      <c r="C50" s="130"/>
      <c r="D50" s="131"/>
      <c r="E50" s="131"/>
      <c r="HS50" s="123"/>
      <c r="HT50" s="123"/>
      <c r="HU50" s="123"/>
      <c r="HV50" s="123"/>
      <c r="HW50" s="123"/>
      <c r="HX50" s="123"/>
      <c r="HY50" s="123"/>
      <c r="HZ50" s="123"/>
      <c r="IA50" s="123"/>
      <c r="IB50" s="123"/>
      <c r="IC50" s="123"/>
      <c r="ID50" s="123"/>
      <c r="IE50" s="123"/>
      <c r="IF50" s="123"/>
      <c r="IG50" s="123"/>
      <c r="IH50" s="123"/>
      <c r="II50" s="123"/>
      <c r="IJ50" s="123"/>
      <c r="IK50" s="123"/>
      <c r="IL50" s="123"/>
      <c r="IM50" s="123"/>
      <c r="IN50" s="123"/>
      <c r="IO50" s="123"/>
    </row>
    <row r="51" s="122" customFormat="1" spans="1:249">
      <c r="A51" s="128"/>
      <c r="B51" s="129"/>
      <c r="C51" s="130"/>
      <c r="D51" s="131"/>
      <c r="E51" s="131"/>
      <c r="HS51" s="123"/>
      <c r="HT51" s="123"/>
      <c r="HU51" s="123"/>
      <c r="HV51" s="123"/>
      <c r="HW51" s="123"/>
      <c r="HX51" s="123"/>
      <c r="HY51" s="123"/>
      <c r="HZ51" s="123"/>
      <c r="IA51" s="123"/>
      <c r="IB51" s="123"/>
      <c r="IC51" s="123"/>
      <c r="ID51" s="123"/>
      <c r="IE51" s="123"/>
      <c r="IF51" s="123"/>
      <c r="IG51" s="123"/>
      <c r="IH51" s="123"/>
      <c r="II51" s="123"/>
      <c r="IJ51" s="123"/>
      <c r="IK51" s="123"/>
      <c r="IL51" s="123"/>
      <c r="IM51" s="123"/>
      <c r="IN51" s="123"/>
      <c r="IO51" s="123"/>
    </row>
    <row r="52" s="122" customFormat="1" spans="1:249">
      <c r="A52" s="128"/>
      <c r="B52" s="129"/>
      <c r="C52" s="130"/>
      <c r="D52" s="131"/>
      <c r="E52" s="131"/>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3"/>
    </row>
    <row r="53" s="122" customFormat="1" spans="1:249">
      <c r="A53" s="128"/>
      <c r="B53" s="129"/>
      <c r="C53" s="130"/>
      <c r="D53" s="131"/>
      <c r="E53" s="131"/>
      <c r="HS53" s="123"/>
      <c r="HT53" s="123"/>
      <c r="HU53" s="123"/>
      <c r="HV53" s="123"/>
      <c r="HW53" s="123"/>
      <c r="HX53" s="123"/>
      <c r="HY53" s="123"/>
      <c r="HZ53" s="123"/>
      <c r="IA53" s="123"/>
      <c r="IB53" s="123"/>
      <c r="IC53" s="123"/>
      <c r="ID53" s="123"/>
      <c r="IE53" s="123"/>
      <c r="IF53" s="123"/>
      <c r="IG53" s="123"/>
      <c r="IH53" s="123"/>
      <c r="II53" s="123"/>
      <c r="IJ53" s="123"/>
      <c r="IK53" s="123"/>
      <c r="IL53" s="123"/>
      <c r="IM53" s="123"/>
      <c r="IN53" s="123"/>
      <c r="IO53" s="123"/>
    </row>
    <row r="54" s="122" customFormat="1" spans="1:249">
      <c r="A54" s="128"/>
      <c r="B54" s="129"/>
      <c r="C54" s="130"/>
      <c r="D54" s="131"/>
      <c r="E54" s="131"/>
      <c r="HS54" s="123"/>
      <c r="HT54" s="123"/>
      <c r="HU54" s="123"/>
      <c r="HV54" s="123"/>
      <c r="HW54" s="123"/>
      <c r="HX54" s="123"/>
      <c r="HY54" s="123"/>
      <c r="HZ54" s="123"/>
      <c r="IA54" s="123"/>
      <c r="IB54" s="123"/>
      <c r="IC54" s="123"/>
      <c r="ID54" s="123"/>
      <c r="IE54" s="123"/>
      <c r="IF54" s="123"/>
      <c r="IG54" s="123"/>
      <c r="IH54" s="123"/>
      <c r="II54" s="123"/>
      <c r="IJ54" s="123"/>
      <c r="IK54" s="123"/>
      <c r="IL54" s="123"/>
      <c r="IM54" s="123"/>
      <c r="IN54" s="123"/>
      <c r="IO54" s="123"/>
    </row>
    <row r="55" s="122" customFormat="1" spans="1:249">
      <c r="A55" s="128"/>
      <c r="B55" s="129"/>
      <c r="C55" s="130"/>
      <c r="D55" s="131"/>
      <c r="E55" s="131"/>
      <c r="HS55" s="123"/>
      <c r="HT55" s="123"/>
      <c r="HU55" s="123"/>
      <c r="HV55" s="123"/>
      <c r="HW55" s="123"/>
      <c r="HX55" s="123"/>
      <c r="HY55" s="123"/>
      <c r="HZ55" s="123"/>
      <c r="IA55" s="123"/>
      <c r="IB55" s="123"/>
      <c r="IC55" s="123"/>
      <c r="ID55" s="123"/>
      <c r="IE55" s="123"/>
      <c r="IF55" s="123"/>
      <c r="IG55" s="123"/>
      <c r="IH55" s="123"/>
      <c r="II55" s="123"/>
      <c r="IJ55" s="123"/>
      <c r="IK55" s="123"/>
      <c r="IL55" s="123"/>
      <c r="IM55" s="123"/>
      <c r="IN55" s="123"/>
      <c r="IO55" s="123"/>
    </row>
    <row r="56" s="122" customFormat="1" spans="1:249">
      <c r="A56" s="128"/>
      <c r="B56" s="129"/>
      <c r="C56" s="130"/>
      <c r="D56" s="131"/>
      <c r="E56" s="131"/>
      <c r="HS56" s="123"/>
      <c r="HT56" s="123"/>
      <c r="HU56" s="123"/>
      <c r="HV56" s="123"/>
      <c r="HW56" s="123"/>
      <c r="HX56" s="123"/>
      <c r="HY56" s="123"/>
      <c r="HZ56" s="123"/>
      <c r="IA56" s="123"/>
      <c r="IB56" s="123"/>
      <c r="IC56" s="123"/>
      <c r="ID56" s="123"/>
      <c r="IE56" s="123"/>
      <c r="IF56" s="123"/>
      <c r="IG56" s="123"/>
      <c r="IH56" s="123"/>
      <c r="II56" s="123"/>
      <c r="IJ56" s="123"/>
      <c r="IK56" s="123"/>
      <c r="IL56" s="123"/>
      <c r="IM56" s="123"/>
      <c r="IN56" s="123"/>
      <c r="IO56" s="123"/>
    </row>
    <row r="57" s="122" customFormat="1" spans="1:249">
      <c r="A57" s="128"/>
      <c r="B57" s="129"/>
      <c r="C57" s="130"/>
      <c r="D57" s="131"/>
      <c r="E57" s="131"/>
      <c r="HS57" s="123"/>
      <c r="HT57" s="123"/>
      <c r="HU57" s="123"/>
      <c r="HV57" s="123"/>
      <c r="HW57" s="123"/>
      <c r="HX57" s="123"/>
      <c r="HY57" s="123"/>
      <c r="HZ57" s="123"/>
      <c r="IA57" s="123"/>
      <c r="IB57" s="123"/>
      <c r="IC57" s="123"/>
      <c r="ID57" s="123"/>
      <c r="IE57" s="123"/>
      <c r="IF57" s="123"/>
      <c r="IG57" s="123"/>
      <c r="IH57" s="123"/>
      <c r="II57" s="123"/>
      <c r="IJ57" s="123"/>
      <c r="IK57" s="123"/>
      <c r="IL57" s="123"/>
      <c r="IM57" s="123"/>
      <c r="IN57" s="123"/>
      <c r="IO57" s="123"/>
    </row>
    <row r="58" s="122" customFormat="1" spans="1:249">
      <c r="A58" s="128"/>
      <c r="B58" s="129"/>
      <c r="C58" s="130"/>
      <c r="D58" s="131"/>
      <c r="E58" s="131"/>
      <c r="HS58" s="123"/>
      <c r="HT58" s="123"/>
      <c r="HU58" s="123"/>
      <c r="HV58" s="123"/>
      <c r="HW58" s="123"/>
      <c r="HX58" s="123"/>
      <c r="HY58" s="123"/>
      <c r="HZ58" s="123"/>
      <c r="IA58" s="123"/>
      <c r="IB58" s="123"/>
      <c r="IC58" s="123"/>
      <c r="ID58" s="123"/>
      <c r="IE58" s="123"/>
      <c r="IF58" s="123"/>
      <c r="IG58" s="123"/>
      <c r="IH58" s="123"/>
      <c r="II58" s="123"/>
      <c r="IJ58" s="123"/>
      <c r="IK58" s="123"/>
      <c r="IL58" s="123"/>
      <c r="IM58" s="123"/>
      <c r="IN58" s="123"/>
      <c r="IO58" s="123"/>
    </row>
    <row r="59" s="122" customFormat="1" spans="1:249">
      <c r="A59" s="128"/>
      <c r="B59" s="129"/>
      <c r="C59" s="130"/>
      <c r="D59" s="131"/>
      <c r="E59" s="131"/>
      <c r="HS59" s="123"/>
      <c r="HT59" s="123"/>
      <c r="HU59" s="123"/>
      <c r="HV59" s="123"/>
      <c r="HW59" s="123"/>
      <c r="HX59" s="123"/>
      <c r="HY59" s="123"/>
      <c r="HZ59" s="123"/>
      <c r="IA59" s="123"/>
      <c r="IB59" s="123"/>
      <c r="IC59" s="123"/>
      <c r="ID59" s="123"/>
      <c r="IE59" s="123"/>
      <c r="IF59" s="123"/>
      <c r="IG59" s="123"/>
      <c r="IH59" s="123"/>
      <c r="II59" s="123"/>
      <c r="IJ59" s="123"/>
      <c r="IK59" s="123"/>
      <c r="IL59" s="123"/>
      <c r="IM59" s="123"/>
      <c r="IN59" s="123"/>
      <c r="IO59" s="123"/>
    </row>
    <row r="60" s="122" customFormat="1" spans="1:249">
      <c r="A60" s="128"/>
      <c r="B60" s="129"/>
      <c r="C60" s="130"/>
      <c r="D60" s="131"/>
      <c r="E60" s="131"/>
      <c r="HS60" s="123"/>
      <c r="HT60" s="123"/>
      <c r="HU60" s="123"/>
      <c r="HV60" s="123"/>
      <c r="HW60" s="123"/>
      <c r="HX60" s="123"/>
      <c r="HY60" s="123"/>
      <c r="HZ60" s="123"/>
      <c r="IA60" s="123"/>
      <c r="IB60" s="123"/>
      <c r="IC60" s="123"/>
      <c r="ID60" s="123"/>
      <c r="IE60" s="123"/>
      <c r="IF60" s="123"/>
      <c r="IG60" s="123"/>
      <c r="IH60" s="123"/>
      <c r="II60" s="123"/>
      <c r="IJ60" s="123"/>
      <c r="IK60" s="123"/>
      <c r="IL60" s="123"/>
      <c r="IM60" s="123"/>
      <c r="IN60" s="123"/>
      <c r="IO60" s="123"/>
    </row>
    <row r="61" s="122" customFormat="1" spans="1:249">
      <c r="A61" s="128"/>
      <c r="B61" s="129"/>
      <c r="C61" s="130"/>
      <c r="D61" s="131"/>
      <c r="E61" s="131"/>
      <c r="HS61" s="123"/>
      <c r="HT61" s="123"/>
      <c r="HU61" s="123"/>
      <c r="HV61" s="123"/>
      <c r="HW61" s="123"/>
      <c r="HX61" s="123"/>
      <c r="HY61" s="123"/>
      <c r="HZ61" s="123"/>
      <c r="IA61" s="123"/>
      <c r="IB61" s="123"/>
      <c r="IC61" s="123"/>
      <c r="ID61" s="123"/>
      <c r="IE61" s="123"/>
      <c r="IF61" s="123"/>
      <c r="IG61" s="123"/>
      <c r="IH61" s="123"/>
      <c r="II61" s="123"/>
      <c r="IJ61" s="123"/>
      <c r="IK61" s="123"/>
      <c r="IL61" s="123"/>
      <c r="IM61" s="123"/>
      <c r="IN61" s="123"/>
      <c r="IO61" s="123"/>
    </row>
    <row r="62" s="122" customFormat="1" spans="1:249">
      <c r="A62" s="128"/>
      <c r="B62" s="129"/>
      <c r="C62" s="130"/>
      <c r="D62" s="131"/>
      <c r="E62" s="131"/>
      <c r="HS62" s="123"/>
      <c r="HT62" s="123"/>
      <c r="HU62" s="123"/>
      <c r="HV62" s="123"/>
      <c r="HW62" s="123"/>
      <c r="HX62" s="123"/>
      <c r="HY62" s="123"/>
      <c r="HZ62" s="123"/>
      <c r="IA62" s="123"/>
      <c r="IB62" s="123"/>
      <c r="IC62" s="123"/>
      <c r="ID62" s="123"/>
      <c r="IE62" s="123"/>
      <c r="IF62" s="123"/>
      <c r="IG62" s="123"/>
      <c r="IH62" s="123"/>
      <c r="II62" s="123"/>
      <c r="IJ62" s="123"/>
      <c r="IK62" s="123"/>
      <c r="IL62" s="123"/>
      <c r="IM62" s="123"/>
      <c r="IN62" s="123"/>
      <c r="IO62" s="123"/>
    </row>
    <row r="63" s="122" customFormat="1" spans="1:249">
      <c r="A63" s="128"/>
      <c r="B63" s="129"/>
      <c r="C63" s="130"/>
      <c r="D63" s="131"/>
      <c r="E63" s="131"/>
      <c r="HS63" s="123"/>
      <c r="HT63" s="123"/>
      <c r="HU63" s="123"/>
      <c r="HV63" s="123"/>
      <c r="HW63" s="123"/>
      <c r="HX63" s="123"/>
      <c r="HY63" s="123"/>
      <c r="HZ63" s="123"/>
      <c r="IA63" s="123"/>
      <c r="IB63" s="123"/>
      <c r="IC63" s="123"/>
      <c r="ID63" s="123"/>
      <c r="IE63" s="123"/>
      <c r="IF63" s="123"/>
      <c r="IG63" s="123"/>
      <c r="IH63" s="123"/>
      <c r="II63" s="123"/>
      <c r="IJ63" s="123"/>
      <c r="IK63" s="123"/>
      <c r="IL63" s="123"/>
      <c r="IM63" s="123"/>
      <c r="IN63" s="123"/>
      <c r="IO63" s="123"/>
    </row>
    <row r="64" s="122" customFormat="1" spans="1:249">
      <c r="A64" s="128"/>
      <c r="B64" s="129"/>
      <c r="C64" s="130"/>
      <c r="D64" s="131"/>
      <c r="E64" s="131"/>
      <c r="HS64" s="123"/>
      <c r="HT64" s="123"/>
      <c r="HU64" s="123"/>
      <c r="HV64" s="123"/>
      <c r="HW64" s="123"/>
      <c r="HX64" s="123"/>
      <c r="HY64" s="123"/>
      <c r="HZ64" s="123"/>
      <c r="IA64" s="123"/>
      <c r="IB64" s="123"/>
      <c r="IC64" s="123"/>
      <c r="ID64" s="123"/>
      <c r="IE64" s="123"/>
      <c r="IF64" s="123"/>
      <c r="IG64" s="123"/>
      <c r="IH64" s="123"/>
      <c r="II64" s="123"/>
      <c r="IJ64" s="123"/>
      <c r="IK64" s="123"/>
      <c r="IL64" s="123"/>
      <c r="IM64" s="123"/>
      <c r="IN64" s="123"/>
      <c r="IO64" s="123"/>
    </row>
    <row r="65" s="122" customFormat="1" spans="1:249">
      <c r="A65" s="128"/>
      <c r="B65" s="129"/>
      <c r="C65" s="130"/>
      <c r="D65" s="131"/>
      <c r="E65" s="131"/>
      <c r="HS65" s="123"/>
      <c r="HT65" s="123"/>
      <c r="HU65" s="123"/>
      <c r="HV65" s="123"/>
      <c r="HW65" s="123"/>
      <c r="HX65" s="123"/>
      <c r="HY65" s="123"/>
      <c r="HZ65" s="123"/>
      <c r="IA65" s="123"/>
      <c r="IB65" s="123"/>
      <c r="IC65" s="123"/>
      <c r="ID65" s="123"/>
      <c r="IE65" s="123"/>
      <c r="IF65" s="123"/>
      <c r="IG65" s="123"/>
      <c r="IH65" s="123"/>
      <c r="II65" s="123"/>
      <c r="IJ65" s="123"/>
      <c r="IK65" s="123"/>
      <c r="IL65" s="123"/>
      <c r="IM65" s="123"/>
      <c r="IN65" s="123"/>
      <c r="IO65" s="123"/>
    </row>
    <row r="66" s="122" customFormat="1" spans="1:249">
      <c r="A66" s="128"/>
      <c r="B66" s="129"/>
      <c r="C66" s="130"/>
      <c r="D66" s="131"/>
      <c r="E66" s="131"/>
      <c r="HS66" s="123"/>
      <c r="HT66" s="123"/>
      <c r="HU66" s="123"/>
      <c r="HV66" s="123"/>
      <c r="HW66" s="123"/>
      <c r="HX66" s="123"/>
      <c r="HY66" s="123"/>
      <c r="HZ66" s="123"/>
      <c r="IA66" s="123"/>
      <c r="IB66" s="123"/>
      <c r="IC66" s="123"/>
      <c r="ID66" s="123"/>
      <c r="IE66" s="123"/>
      <c r="IF66" s="123"/>
      <c r="IG66" s="123"/>
      <c r="IH66" s="123"/>
      <c r="II66" s="123"/>
      <c r="IJ66" s="123"/>
      <c r="IK66" s="123"/>
      <c r="IL66" s="123"/>
      <c r="IM66" s="123"/>
      <c r="IN66" s="123"/>
      <c r="IO66" s="123"/>
    </row>
    <row r="67" s="122" customFormat="1" spans="1:249">
      <c r="A67" s="128"/>
      <c r="B67" s="129"/>
      <c r="C67" s="130"/>
      <c r="D67" s="131"/>
      <c r="E67" s="131"/>
      <c r="HS67" s="123"/>
      <c r="HT67" s="123"/>
      <c r="HU67" s="123"/>
      <c r="HV67" s="123"/>
      <c r="HW67" s="123"/>
      <c r="HX67" s="123"/>
      <c r="HY67" s="123"/>
      <c r="HZ67" s="123"/>
      <c r="IA67" s="123"/>
      <c r="IB67" s="123"/>
      <c r="IC67" s="123"/>
      <c r="ID67" s="123"/>
      <c r="IE67" s="123"/>
      <c r="IF67" s="123"/>
      <c r="IG67" s="123"/>
      <c r="IH67" s="123"/>
      <c r="II67" s="123"/>
      <c r="IJ67" s="123"/>
      <c r="IK67" s="123"/>
      <c r="IL67" s="123"/>
      <c r="IM67" s="123"/>
      <c r="IN67" s="123"/>
      <c r="IO67" s="123"/>
    </row>
    <row r="68" s="122" customFormat="1" spans="1:249">
      <c r="A68" s="128"/>
      <c r="B68" s="129"/>
      <c r="C68" s="130"/>
      <c r="D68" s="131"/>
      <c r="E68" s="131"/>
      <c r="HS68" s="123"/>
      <c r="HT68" s="123"/>
      <c r="HU68" s="123"/>
      <c r="HV68" s="123"/>
      <c r="HW68" s="123"/>
      <c r="HX68" s="123"/>
      <c r="HY68" s="123"/>
      <c r="HZ68" s="123"/>
      <c r="IA68" s="123"/>
      <c r="IB68" s="123"/>
      <c r="IC68" s="123"/>
      <c r="ID68" s="123"/>
      <c r="IE68" s="123"/>
      <c r="IF68" s="123"/>
      <c r="IG68" s="123"/>
      <c r="IH68" s="123"/>
      <c r="II68" s="123"/>
      <c r="IJ68" s="123"/>
      <c r="IK68" s="123"/>
      <c r="IL68" s="123"/>
      <c r="IM68" s="123"/>
      <c r="IN68" s="123"/>
      <c r="IO68" s="123"/>
    </row>
    <row r="69" s="122" customFormat="1" spans="1:249">
      <c r="A69" s="128"/>
      <c r="B69" s="129"/>
      <c r="C69" s="130"/>
      <c r="D69" s="131"/>
      <c r="E69" s="131"/>
      <c r="HS69" s="123"/>
      <c r="HT69" s="123"/>
      <c r="HU69" s="123"/>
      <c r="HV69" s="123"/>
      <c r="HW69" s="123"/>
      <c r="HX69" s="123"/>
      <c r="HY69" s="123"/>
      <c r="HZ69" s="123"/>
      <c r="IA69" s="123"/>
      <c r="IB69" s="123"/>
      <c r="IC69" s="123"/>
      <c r="ID69" s="123"/>
      <c r="IE69" s="123"/>
      <c r="IF69" s="123"/>
      <c r="IG69" s="123"/>
      <c r="IH69" s="123"/>
      <c r="II69" s="123"/>
      <c r="IJ69" s="123"/>
      <c r="IK69" s="123"/>
      <c r="IL69" s="123"/>
      <c r="IM69" s="123"/>
      <c r="IN69" s="123"/>
      <c r="IO69" s="123"/>
    </row>
    <row r="70" s="122" customFormat="1" spans="1:249">
      <c r="A70" s="128"/>
      <c r="B70" s="129"/>
      <c r="C70" s="130"/>
      <c r="D70" s="131"/>
      <c r="E70" s="131"/>
      <c r="HS70" s="123"/>
      <c r="HT70" s="123"/>
      <c r="HU70" s="123"/>
      <c r="HV70" s="123"/>
      <c r="HW70" s="123"/>
      <c r="HX70" s="123"/>
      <c r="HY70" s="123"/>
      <c r="HZ70" s="123"/>
      <c r="IA70" s="123"/>
      <c r="IB70" s="123"/>
      <c r="IC70" s="123"/>
      <c r="ID70" s="123"/>
      <c r="IE70" s="123"/>
      <c r="IF70" s="123"/>
      <c r="IG70" s="123"/>
      <c r="IH70" s="123"/>
      <c r="II70" s="123"/>
      <c r="IJ70" s="123"/>
      <c r="IK70" s="123"/>
      <c r="IL70" s="123"/>
      <c r="IM70" s="123"/>
      <c r="IN70" s="123"/>
      <c r="IO70" s="123"/>
    </row>
    <row r="71" s="122" customFormat="1" spans="1:249">
      <c r="A71" s="128"/>
      <c r="B71" s="129"/>
      <c r="C71" s="130"/>
      <c r="D71" s="131"/>
      <c r="E71" s="131"/>
      <c r="HS71" s="123"/>
      <c r="HT71" s="123"/>
      <c r="HU71" s="123"/>
      <c r="HV71" s="123"/>
      <c r="HW71" s="123"/>
      <c r="HX71" s="123"/>
      <c r="HY71" s="123"/>
      <c r="HZ71" s="123"/>
      <c r="IA71" s="123"/>
      <c r="IB71" s="123"/>
      <c r="IC71" s="123"/>
      <c r="ID71" s="123"/>
      <c r="IE71" s="123"/>
      <c r="IF71" s="123"/>
      <c r="IG71" s="123"/>
      <c r="IH71" s="123"/>
      <c r="II71" s="123"/>
      <c r="IJ71" s="123"/>
      <c r="IK71" s="123"/>
      <c r="IL71" s="123"/>
      <c r="IM71" s="123"/>
      <c r="IN71" s="123"/>
      <c r="IO71" s="123"/>
    </row>
    <row r="72" s="122" customFormat="1" spans="1:249">
      <c r="A72" s="128"/>
      <c r="B72" s="129"/>
      <c r="C72" s="130"/>
      <c r="D72" s="131"/>
      <c r="E72" s="131"/>
      <c r="HS72" s="123"/>
      <c r="HT72" s="123"/>
      <c r="HU72" s="123"/>
      <c r="HV72" s="123"/>
      <c r="HW72" s="123"/>
      <c r="HX72" s="123"/>
      <c r="HY72" s="123"/>
      <c r="HZ72" s="123"/>
      <c r="IA72" s="123"/>
      <c r="IB72" s="123"/>
      <c r="IC72" s="123"/>
      <c r="ID72" s="123"/>
      <c r="IE72" s="123"/>
      <c r="IF72" s="123"/>
      <c r="IG72" s="123"/>
      <c r="IH72" s="123"/>
      <c r="II72" s="123"/>
      <c r="IJ72" s="123"/>
      <c r="IK72" s="123"/>
      <c r="IL72" s="123"/>
      <c r="IM72" s="123"/>
      <c r="IN72" s="123"/>
      <c r="IO72" s="123"/>
    </row>
    <row r="73" s="122" customFormat="1" spans="1:249">
      <c r="A73" s="128"/>
      <c r="B73" s="129"/>
      <c r="C73" s="130"/>
      <c r="D73" s="131"/>
      <c r="E73" s="131"/>
      <c r="HS73" s="123"/>
      <c r="HT73" s="123"/>
      <c r="HU73" s="123"/>
      <c r="HV73" s="123"/>
      <c r="HW73" s="123"/>
      <c r="HX73" s="123"/>
      <c r="HY73" s="123"/>
      <c r="HZ73" s="123"/>
      <c r="IA73" s="123"/>
      <c r="IB73" s="123"/>
      <c r="IC73" s="123"/>
      <c r="ID73" s="123"/>
      <c r="IE73" s="123"/>
      <c r="IF73" s="123"/>
      <c r="IG73" s="123"/>
      <c r="IH73" s="123"/>
      <c r="II73" s="123"/>
      <c r="IJ73" s="123"/>
      <c r="IK73" s="123"/>
      <c r="IL73" s="123"/>
      <c r="IM73" s="123"/>
      <c r="IN73" s="123"/>
      <c r="IO73" s="123"/>
    </row>
    <row r="74" s="122" customFormat="1" spans="1:249">
      <c r="A74" s="128"/>
      <c r="B74" s="129"/>
      <c r="C74" s="130"/>
      <c r="D74" s="131"/>
      <c r="E74" s="131"/>
      <c r="HS74" s="123"/>
      <c r="HT74" s="123"/>
      <c r="HU74" s="123"/>
      <c r="HV74" s="123"/>
      <c r="HW74" s="123"/>
      <c r="HX74" s="123"/>
      <c r="HY74" s="123"/>
      <c r="HZ74" s="123"/>
      <c r="IA74" s="123"/>
      <c r="IB74" s="123"/>
      <c r="IC74" s="123"/>
      <c r="ID74" s="123"/>
      <c r="IE74" s="123"/>
      <c r="IF74" s="123"/>
      <c r="IG74" s="123"/>
      <c r="IH74" s="123"/>
      <c r="II74" s="123"/>
      <c r="IJ74" s="123"/>
      <c r="IK74" s="123"/>
      <c r="IL74" s="123"/>
      <c r="IM74" s="123"/>
      <c r="IN74" s="123"/>
      <c r="IO74" s="123"/>
    </row>
    <row r="75" s="122" customFormat="1" spans="1:249">
      <c r="A75" s="128"/>
      <c r="B75" s="129"/>
      <c r="C75" s="130"/>
      <c r="D75" s="131"/>
      <c r="E75" s="131"/>
      <c r="HS75" s="123"/>
      <c r="HT75" s="123"/>
      <c r="HU75" s="123"/>
      <c r="HV75" s="123"/>
      <c r="HW75" s="123"/>
      <c r="HX75" s="123"/>
      <c r="HY75" s="123"/>
      <c r="HZ75" s="123"/>
      <c r="IA75" s="123"/>
      <c r="IB75" s="123"/>
      <c r="IC75" s="123"/>
      <c r="ID75" s="123"/>
      <c r="IE75" s="123"/>
      <c r="IF75" s="123"/>
      <c r="IG75" s="123"/>
      <c r="IH75" s="123"/>
      <c r="II75" s="123"/>
      <c r="IJ75" s="123"/>
      <c r="IK75" s="123"/>
      <c r="IL75" s="123"/>
      <c r="IM75" s="123"/>
      <c r="IN75" s="123"/>
      <c r="IO75" s="123"/>
    </row>
    <row r="76" s="122" customFormat="1" spans="1:249">
      <c r="A76" s="128"/>
      <c r="B76" s="129"/>
      <c r="C76" s="130"/>
      <c r="D76" s="131"/>
      <c r="E76" s="131"/>
      <c r="HS76" s="123"/>
      <c r="HT76" s="123"/>
      <c r="HU76" s="123"/>
      <c r="HV76" s="123"/>
      <c r="HW76" s="123"/>
      <c r="HX76" s="123"/>
      <c r="HY76" s="123"/>
      <c r="HZ76" s="123"/>
      <c r="IA76" s="123"/>
      <c r="IB76" s="123"/>
      <c r="IC76" s="123"/>
      <c r="ID76" s="123"/>
      <c r="IE76" s="123"/>
      <c r="IF76" s="123"/>
      <c r="IG76" s="123"/>
      <c r="IH76" s="123"/>
      <c r="II76" s="123"/>
      <c r="IJ76" s="123"/>
      <c r="IK76" s="123"/>
      <c r="IL76" s="123"/>
      <c r="IM76" s="123"/>
      <c r="IN76" s="123"/>
      <c r="IO76" s="123"/>
    </row>
    <row r="77" s="122" customFormat="1" spans="1:249">
      <c r="A77" s="128"/>
      <c r="B77" s="129"/>
      <c r="C77" s="130"/>
      <c r="D77" s="131"/>
      <c r="E77" s="131"/>
      <c r="HS77" s="123"/>
      <c r="HT77" s="123"/>
      <c r="HU77" s="123"/>
      <c r="HV77" s="123"/>
      <c r="HW77" s="123"/>
      <c r="HX77" s="123"/>
      <c r="HY77" s="123"/>
      <c r="HZ77" s="123"/>
      <c r="IA77" s="123"/>
      <c r="IB77" s="123"/>
      <c r="IC77" s="123"/>
      <c r="ID77" s="123"/>
      <c r="IE77" s="123"/>
      <c r="IF77" s="123"/>
      <c r="IG77" s="123"/>
      <c r="IH77" s="123"/>
      <c r="II77" s="123"/>
      <c r="IJ77" s="123"/>
      <c r="IK77" s="123"/>
      <c r="IL77" s="123"/>
      <c r="IM77" s="123"/>
      <c r="IN77" s="123"/>
      <c r="IO77" s="123"/>
    </row>
    <row r="78" s="122" customFormat="1" spans="1:249">
      <c r="A78" s="128"/>
      <c r="B78" s="129"/>
      <c r="C78" s="130"/>
      <c r="D78" s="131"/>
      <c r="E78" s="131"/>
      <c r="HS78" s="123"/>
      <c r="HT78" s="123"/>
      <c r="HU78" s="123"/>
      <c r="HV78" s="123"/>
      <c r="HW78" s="123"/>
      <c r="HX78" s="123"/>
      <c r="HY78" s="123"/>
      <c r="HZ78" s="123"/>
      <c r="IA78" s="123"/>
      <c r="IB78" s="123"/>
      <c r="IC78" s="123"/>
      <c r="ID78" s="123"/>
      <c r="IE78" s="123"/>
      <c r="IF78" s="123"/>
      <c r="IG78" s="123"/>
      <c r="IH78" s="123"/>
      <c r="II78" s="123"/>
      <c r="IJ78" s="123"/>
      <c r="IK78" s="123"/>
      <c r="IL78" s="123"/>
      <c r="IM78" s="123"/>
      <c r="IN78" s="123"/>
      <c r="IO78" s="123"/>
    </row>
    <row r="79" s="122" customFormat="1" spans="1:249">
      <c r="A79" s="128"/>
      <c r="B79" s="129"/>
      <c r="C79" s="130"/>
      <c r="D79" s="131"/>
      <c r="E79" s="131"/>
      <c r="HS79" s="123"/>
      <c r="HT79" s="123"/>
      <c r="HU79" s="123"/>
      <c r="HV79" s="123"/>
      <c r="HW79" s="123"/>
      <c r="HX79" s="123"/>
      <c r="HY79" s="123"/>
      <c r="HZ79" s="123"/>
      <c r="IA79" s="123"/>
      <c r="IB79" s="123"/>
      <c r="IC79" s="123"/>
      <c r="ID79" s="123"/>
      <c r="IE79" s="123"/>
      <c r="IF79" s="123"/>
      <c r="IG79" s="123"/>
      <c r="IH79" s="123"/>
      <c r="II79" s="123"/>
      <c r="IJ79" s="123"/>
      <c r="IK79" s="123"/>
      <c r="IL79" s="123"/>
      <c r="IM79" s="123"/>
      <c r="IN79" s="123"/>
      <c r="IO79" s="123"/>
    </row>
    <row r="80" s="122" customFormat="1" spans="1:249">
      <c r="A80" s="128"/>
      <c r="B80" s="129"/>
      <c r="C80" s="130"/>
      <c r="D80" s="131"/>
      <c r="E80" s="131"/>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row>
    <row r="81" s="122" customFormat="1" spans="1:249">
      <c r="A81" s="128"/>
      <c r="B81" s="129"/>
      <c r="C81" s="130"/>
      <c r="D81" s="131"/>
      <c r="E81" s="131"/>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3"/>
      <c r="IO81" s="123"/>
    </row>
    <row r="82" s="122" customFormat="1" spans="1:249">
      <c r="A82" s="128"/>
      <c r="B82" s="129"/>
      <c r="C82" s="130"/>
      <c r="D82" s="131"/>
      <c r="E82" s="131"/>
      <c r="HS82" s="123"/>
      <c r="HT82" s="123"/>
      <c r="HU82" s="123"/>
      <c r="HV82" s="123"/>
      <c r="HW82" s="123"/>
      <c r="HX82" s="123"/>
      <c r="HY82" s="123"/>
      <c r="HZ82" s="123"/>
      <c r="IA82" s="123"/>
      <c r="IB82" s="123"/>
      <c r="IC82" s="123"/>
      <c r="ID82" s="123"/>
      <c r="IE82" s="123"/>
      <c r="IF82" s="123"/>
      <c r="IG82" s="123"/>
      <c r="IH82" s="123"/>
      <c r="II82" s="123"/>
      <c r="IJ82" s="123"/>
      <c r="IK82" s="123"/>
      <c r="IL82" s="123"/>
      <c r="IM82" s="123"/>
      <c r="IN82" s="123"/>
      <c r="IO82" s="123"/>
    </row>
    <row r="83" s="122" customFormat="1" spans="1:249">
      <c r="A83" s="128"/>
      <c r="B83" s="129"/>
      <c r="C83" s="130"/>
      <c r="D83" s="131"/>
      <c r="E83" s="131"/>
      <c r="HS83" s="123"/>
      <c r="HT83" s="123"/>
      <c r="HU83" s="123"/>
      <c r="HV83" s="123"/>
      <c r="HW83" s="123"/>
      <c r="HX83" s="123"/>
      <c r="HY83" s="123"/>
      <c r="HZ83" s="123"/>
      <c r="IA83" s="123"/>
      <c r="IB83" s="123"/>
      <c r="IC83" s="123"/>
      <c r="ID83" s="123"/>
      <c r="IE83" s="123"/>
      <c r="IF83" s="123"/>
      <c r="IG83" s="123"/>
      <c r="IH83" s="123"/>
      <c r="II83" s="123"/>
      <c r="IJ83" s="123"/>
      <c r="IK83" s="123"/>
      <c r="IL83" s="123"/>
      <c r="IM83" s="123"/>
      <c r="IN83" s="123"/>
      <c r="IO83" s="123"/>
    </row>
    <row r="84" s="122" customFormat="1" spans="1:249">
      <c r="A84" s="128"/>
      <c r="B84" s="129"/>
      <c r="C84" s="130"/>
      <c r="D84" s="131"/>
      <c r="E84" s="131"/>
      <c r="HS84" s="123"/>
      <c r="HT84" s="123"/>
      <c r="HU84" s="123"/>
      <c r="HV84" s="123"/>
      <c r="HW84" s="123"/>
      <c r="HX84" s="123"/>
      <c r="HY84" s="123"/>
      <c r="HZ84" s="123"/>
      <c r="IA84" s="123"/>
      <c r="IB84" s="123"/>
      <c r="IC84" s="123"/>
      <c r="ID84" s="123"/>
      <c r="IE84" s="123"/>
      <c r="IF84" s="123"/>
      <c r="IG84" s="123"/>
      <c r="IH84" s="123"/>
      <c r="II84" s="123"/>
      <c r="IJ84" s="123"/>
      <c r="IK84" s="123"/>
      <c r="IL84" s="123"/>
      <c r="IM84" s="123"/>
      <c r="IN84" s="123"/>
      <c r="IO84" s="123"/>
    </row>
    <row r="85" s="122" customFormat="1" spans="1:249">
      <c r="A85" s="128"/>
      <c r="B85" s="129"/>
      <c r="C85" s="130"/>
      <c r="D85" s="131"/>
      <c r="E85" s="131"/>
      <c r="HS85" s="123"/>
      <c r="HT85" s="123"/>
      <c r="HU85" s="123"/>
      <c r="HV85" s="123"/>
      <c r="HW85" s="123"/>
      <c r="HX85" s="123"/>
      <c r="HY85" s="123"/>
      <c r="HZ85" s="123"/>
      <c r="IA85" s="123"/>
      <c r="IB85" s="123"/>
      <c r="IC85" s="123"/>
      <c r="ID85" s="123"/>
      <c r="IE85" s="123"/>
      <c r="IF85" s="123"/>
      <c r="IG85" s="123"/>
      <c r="IH85" s="123"/>
      <c r="II85" s="123"/>
      <c r="IJ85" s="123"/>
      <c r="IK85" s="123"/>
      <c r="IL85" s="123"/>
      <c r="IM85" s="123"/>
      <c r="IN85" s="123"/>
      <c r="IO85" s="123"/>
    </row>
    <row r="86" s="122" customFormat="1" spans="1:249">
      <c r="A86" s="128"/>
      <c r="B86" s="129"/>
      <c r="C86" s="130"/>
      <c r="D86" s="131"/>
      <c r="E86" s="131"/>
      <c r="HS86" s="123"/>
      <c r="HT86" s="123"/>
      <c r="HU86" s="123"/>
      <c r="HV86" s="123"/>
      <c r="HW86" s="123"/>
      <c r="HX86" s="123"/>
      <c r="HY86" s="123"/>
      <c r="HZ86" s="123"/>
      <c r="IA86" s="123"/>
      <c r="IB86" s="123"/>
      <c r="IC86" s="123"/>
      <c r="ID86" s="123"/>
      <c r="IE86" s="123"/>
      <c r="IF86" s="123"/>
      <c r="IG86" s="123"/>
      <c r="IH86" s="123"/>
      <c r="II86" s="123"/>
      <c r="IJ86" s="123"/>
      <c r="IK86" s="123"/>
      <c r="IL86" s="123"/>
      <c r="IM86" s="123"/>
      <c r="IN86" s="123"/>
      <c r="IO86" s="123"/>
    </row>
    <row r="87" s="122" customFormat="1" spans="1:249">
      <c r="A87" s="128"/>
      <c r="B87" s="129"/>
      <c r="C87" s="130"/>
      <c r="D87" s="131"/>
      <c r="E87" s="131"/>
      <c r="HS87" s="123"/>
      <c r="HT87" s="123"/>
      <c r="HU87" s="123"/>
      <c r="HV87" s="123"/>
      <c r="HW87" s="123"/>
      <c r="HX87" s="123"/>
      <c r="HY87" s="123"/>
      <c r="HZ87" s="123"/>
      <c r="IA87" s="123"/>
      <c r="IB87" s="123"/>
      <c r="IC87" s="123"/>
      <c r="ID87" s="123"/>
      <c r="IE87" s="123"/>
      <c r="IF87" s="123"/>
      <c r="IG87" s="123"/>
      <c r="IH87" s="123"/>
      <c r="II87" s="123"/>
      <c r="IJ87" s="123"/>
      <c r="IK87" s="123"/>
      <c r="IL87" s="123"/>
      <c r="IM87" s="123"/>
      <c r="IN87" s="123"/>
      <c r="IO87" s="123"/>
    </row>
    <row r="88" s="122" customFormat="1" spans="1:249">
      <c r="A88" s="128"/>
      <c r="B88" s="129"/>
      <c r="C88" s="130"/>
      <c r="D88" s="131"/>
      <c r="E88" s="131"/>
      <c r="HS88" s="123"/>
      <c r="HT88" s="123"/>
      <c r="HU88" s="123"/>
      <c r="HV88" s="123"/>
      <c r="HW88" s="123"/>
      <c r="HX88" s="123"/>
      <c r="HY88" s="123"/>
      <c r="HZ88" s="123"/>
      <c r="IA88" s="123"/>
      <c r="IB88" s="123"/>
      <c r="IC88" s="123"/>
      <c r="ID88" s="123"/>
      <c r="IE88" s="123"/>
      <c r="IF88" s="123"/>
      <c r="IG88" s="123"/>
      <c r="IH88" s="123"/>
      <c r="II88" s="123"/>
      <c r="IJ88" s="123"/>
      <c r="IK88" s="123"/>
      <c r="IL88" s="123"/>
      <c r="IM88" s="123"/>
      <c r="IN88" s="123"/>
      <c r="IO88" s="123"/>
    </row>
    <row r="89" s="122" customFormat="1" spans="1:249">
      <c r="A89" s="128"/>
      <c r="B89" s="129"/>
      <c r="C89" s="130"/>
      <c r="D89" s="131"/>
      <c r="E89" s="131"/>
      <c r="HS89" s="123"/>
      <c r="HT89" s="123"/>
      <c r="HU89" s="123"/>
      <c r="HV89" s="123"/>
      <c r="HW89" s="123"/>
      <c r="HX89" s="123"/>
      <c r="HY89" s="123"/>
      <c r="HZ89" s="123"/>
      <c r="IA89" s="123"/>
      <c r="IB89" s="123"/>
      <c r="IC89" s="123"/>
      <c r="ID89" s="123"/>
      <c r="IE89" s="123"/>
      <c r="IF89" s="123"/>
      <c r="IG89" s="123"/>
      <c r="IH89" s="123"/>
      <c r="II89" s="123"/>
      <c r="IJ89" s="123"/>
      <c r="IK89" s="123"/>
      <c r="IL89" s="123"/>
      <c r="IM89" s="123"/>
      <c r="IN89" s="123"/>
      <c r="IO89" s="123"/>
    </row>
    <row r="90" s="122" customFormat="1" spans="1:249">
      <c r="A90" s="128"/>
      <c r="B90" s="129"/>
      <c r="C90" s="130"/>
      <c r="D90" s="131"/>
      <c r="E90" s="131"/>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row>
    <row r="91" s="122" customFormat="1" spans="1:249">
      <c r="A91" s="128"/>
      <c r="B91" s="129"/>
      <c r="C91" s="130"/>
      <c r="D91" s="131"/>
      <c r="E91" s="131"/>
      <c r="HS91" s="123"/>
      <c r="HT91" s="123"/>
      <c r="HU91" s="123"/>
      <c r="HV91" s="123"/>
      <c r="HW91" s="123"/>
      <c r="HX91" s="123"/>
      <c r="HY91" s="123"/>
      <c r="HZ91" s="123"/>
      <c r="IA91" s="123"/>
      <c r="IB91" s="123"/>
      <c r="IC91" s="123"/>
      <c r="ID91" s="123"/>
      <c r="IE91" s="123"/>
      <c r="IF91" s="123"/>
      <c r="IG91" s="123"/>
      <c r="IH91" s="123"/>
      <c r="II91" s="123"/>
      <c r="IJ91" s="123"/>
      <c r="IK91" s="123"/>
      <c r="IL91" s="123"/>
      <c r="IM91" s="123"/>
      <c r="IN91" s="123"/>
      <c r="IO91" s="123"/>
    </row>
    <row r="92" s="122" customFormat="1" spans="1:249">
      <c r="A92" s="128"/>
      <c r="B92" s="129"/>
      <c r="C92" s="130"/>
      <c r="D92" s="131"/>
      <c r="E92" s="131"/>
      <c r="HS92" s="123"/>
      <c r="HT92" s="123"/>
      <c r="HU92" s="123"/>
      <c r="HV92" s="123"/>
      <c r="HW92" s="123"/>
      <c r="HX92" s="123"/>
      <c r="HY92" s="123"/>
      <c r="HZ92" s="123"/>
      <c r="IA92" s="123"/>
      <c r="IB92" s="123"/>
      <c r="IC92" s="123"/>
      <c r="ID92" s="123"/>
      <c r="IE92" s="123"/>
      <c r="IF92" s="123"/>
      <c r="IG92" s="123"/>
      <c r="IH92" s="123"/>
      <c r="II92" s="123"/>
      <c r="IJ92" s="123"/>
      <c r="IK92" s="123"/>
      <c r="IL92" s="123"/>
      <c r="IM92" s="123"/>
      <c r="IN92" s="123"/>
      <c r="IO92" s="123"/>
    </row>
    <row r="93" s="122" customFormat="1" spans="1:249">
      <c r="A93" s="128"/>
      <c r="B93" s="129"/>
      <c r="C93" s="130"/>
      <c r="D93" s="131"/>
      <c r="E93" s="131"/>
      <c r="HS93" s="123"/>
      <c r="HT93" s="123"/>
      <c r="HU93" s="123"/>
      <c r="HV93" s="123"/>
      <c r="HW93" s="123"/>
      <c r="HX93" s="123"/>
      <c r="HY93" s="123"/>
      <c r="HZ93" s="123"/>
      <c r="IA93" s="123"/>
      <c r="IB93" s="123"/>
      <c r="IC93" s="123"/>
      <c r="ID93" s="123"/>
      <c r="IE93" s="123"/>
      <c r="IF93" s="123"/>
      <c r="IG93" s="123"/>
      <c r="IH93" s="123"/>
      <c r="II93" s="123"/>
      <c r="IJ93" s="123"/>
      <c r="IK93" s="123"/>
      <c r="IL93" s="123"/>
      <c r="IM93" s="123"/>
      <c r="IN93" s="123"/>
      <c r="IO93" s="123"/>
    </row>
    <row r="94" s="122" customFormat="1" spans="1:249">
      <c r="A94" s="128"/>
      <c r="B94" s="129"/>
      <c r="C94" s="130"/>
      <c r="D94" s="131"/>
      <c r="E94" s="131"/>
      <c r="HS94" s="123"/>
      <c r="HT94" s="123"/>
      <c r="HU94" s="123"/>
      <c r="HV94" s="123"/>
      <c r="HW94" s="123"/>
      <c r="HX94" s="123"/>
      <c r="HY94" s="123"/>
      <c r="HZ94" s="123"/>
      <c r="IA94" s="123"/>
      <c r="IB94" s="123"/>
      <c r="IC94" s="123"/>
      <c r="ID94" s="123"/>
      <c r="IE94" s="123"/>
      <c r="IF94" s="123"/>
      <c r="IG94" s="123"/>
      <c r="IH94" s="123"/>
      <c r="II94" s="123"/>
      <c r="IJ94" s="123"/>
      <c r="IK94" s="123"/>
      <c r="IL94" s="123"/>
      <c r="IM94" s="123"/>
      <c r="IN94" s="123"/>
      <c r="IO94" s="123"/>
    </row>
    <row r="95" s="122" customFormat="1" spans="1:249">
      <c r="A95" s="128"/>
      <c r="B95" s="129"/>
      <c r="C95" s="130"/>
      <c r="D95" s="131"/>
      <c r="E95" s="131"/>
      <c r="HS95" s="123"/>
      <c r="HT95" s="123"/>
      <c r="HU95" s="123"/>
      <c r="HV95" s="123"/>
      <c r="HW95" s="123"/>
      <c r="HX95" s="123"/>
      <c r="HY95" s="123"/>
      <c r="HZ95" s="123"/>
      <c r="IA95" s="123"/>
      <c r="IB95" s="123"/>
      <c r="IC95" s="123"/>
      <c r="ID95" s="123"/>
      <c r="IE95" s="123"/>
      <c r="IF95" s="123"/>
      <c r="IG95" s="123"/>
      <c r="IH95" s="123"/>
      <c r="II95" s="123"/>
      <c r="IJ95" s="123"/>
      <c r="IK95" s="123"/>
      <c r="IL95" s="123"/>
      <c r="IM95" s="123"/>
      <c r="IN95" s="123"/>
      <c r="IO95" s="123"/>
    </row>
    <row r="96" s="122" customFormat="1" spans="1:249">
      <c r="A96" s="128"/>
      <c r="B96" s="129"/>
      <c r="C96" s="130"/>
      <c r="D96" s="131"/>
      <c r="E96" s="131"/>
      <c r="HS96" s="123"/>
      <c r="HT96" s="123"/>
      <c r="HU96" s="123"/>
      <c r="HV96" s="123"/>
      <c r="HW96" s="123"/>
      <c r="HX96" s="123"/>
      <c r="HY96" s="123"/>
      <c r="HZ96" s="123"/>
      <c r="IA96" s="123"/>
      <c r="IB96" s="123"/>
      <c r="IC96" s="123"/>
      <c r="ID96" s="123"/>
      <c r="IE96" s="123"/>
      <c r="IF96" s="123"/>
      <c r="IG96" s="123"/>
      <c r="IH96" s="123"/>
      <c r="II96" s="123"/>
      <c r="IJ96" s="123"/>
      <c r="IK96" s="123"/>
      <c r="IL96" s="123"/>
      <c r="IM96" s="123"/>
      <c r="IN96" s="123"/>
      <c r="IO96" s="123"/>
    </row>
    <row r="97" s="122" customFormat="1" spans="1:249">
      <c r="A97" s="128"/>
      <c r="B97" s="129"/>
      <c r="C97" s="130"/>
      <c r="D97" s="131"/>
      <c r="E97" s="131"/>
      <c r="HS97" s="123"/>
      <c r="HT97" s="123"/>
      <c r="HU97" s="123"/>
      <c r="HV97" s="123"/>
      <c r="HW97" s="123"/>
      <c r="HX97" s="123"/>
      <c r="HY97" s="123"/>
      <c r="HZ97" s="123"/>
      <c r="IA97" s="123"/>
      <c r="IB97" s="123"/>
      <c r="IC97" s="123"/>
      <c r="ID97" s="123"/>
      <c r="IE97" s="123"/>
      <c r="IF97" s="123"/>
      <c r="IG97" s="123"/>
      <c r="IH97" s="123"/>
      <c r="II97" s="123"/>
      <c r="IJ97" s="123"/>
      <c r="IK97" s="123"/>
      <c r="IL97" s="123"/>
      <c r="IM97" s="123"/>
      <c r="IN97" s="123"/>
      <c r="IO97" s="123"/>
    </row>
    <row r="98" s="122" customFormat="1" spans="1:249">
      <c r="A98" s="128"/>
      <c r="B98" s="129"/>
      <c r="C98" s="130"/>
      <c r="D98" s="131"/>
      <c r="E98" s="131"/>
      <c r="HS98" s="123"/>
      <c r="HT98" s="123"/>
      <c r="HU98" s="123"/>
      <c r="HV98" s="123"/>
      <c r="HW98" s="123"/>
      <c r="HX98" s="123"/>
      <c r="HY98" s="123"/>
      <c r="HZ98" s="123"/>
      <c r="IA98" s="123"/>
      <c r="IB98" s="123"/>
      <c r="IC98" s="123"/>
      <c r="ID98" s="123"/>
      <c r="IE98" s="123"/>
      <c r="IF98" s="123"/>
      <c r="IG98" s="123"/>
      <c r="IH98" s="123"/>
      <c r="II98" s="123"/>
      <c r="IJ98" s="123"/>
      <c r="IK98" s="123"/>
      <c r="IL98" s="123"/>
      <c r="IM98" s="123"/>
      <c r="IN98" s="123"/>
      <c r="IO98" s="123"/>
    </row>
    <row r="99" s="122" customFormat="1" spans="1:249">
      <c r="A99" s="128"/>
      <c r="B99" s="129"/>
      <c r="C99" s="130"/>
      <c r="D99" s="131"/>
      <c r="E99" s="131"/>
      <c r="HS99" s="123"/>
      <c r="HT99" s="123"/>
      <c r="HU99" s="123"/>
      <c r="HV99" s="123"/>
      <c r="HW99" s="123"/>
      <c r="HX99" s="123"/>
      <c r="HY99" s="123"/>
      <c r="HZ99" s="123"/>
      <c r="IA99" s="123"/>
      <c r="IB99" s="123"/>
      <c r="IC99" s="123"/>
      <c r="ID99" s="123"/>
      <c r="IE99" s="123"/>
      <c r="IF99" s="123"/>
      <c r="IG99" s="123"/>
      <c r="IH99" s="123"/>
      <c r="II99" s="123"/>
      <c r="IJ99" s="123"/>
      <c r="IK99" s="123"/>
      <c r="IL99" s="123"/>
      <c r="IM99" s="123"/>
      <c r="IN99" s="123"/>
      <c r="IO99" s="123"/>
    </row>
    <row r="100" s="122" customFormat="1" spans="1:249">
      <c r="A100" s="128"/>
      <c r="B100" s="129"/>
      <c r="C100" s="130"/>
      <c r="D100" s="131"/>
      <c r="E100" s="131"/>
      <c r="HS100" s="123"/>
      <c r="HT100" s="123"/>
      <c r="HU100" s="123"/>
      <c r="HV100" s="123"/>
      <c r="HW100" s="123"/>
      <c r="HX100" s="123"/>
      <c r="HY100" s="123"/>
      <c r="HZ100" s="123"/>
      <c r="IA100" s="123"/>
      <c r="IB100" s="123"/>
      <c r="IC100" s="123"/>
      <c r="ID100" s="123"/>
      <c r="IE100" s="123"/>
      <c r="IF100" s="123"/>
      <c r="IG100" s="123"/>
      <c r="IH100" s="123"/>
      <c r="II100" s="123"/>
      <c r="IJ100" s="123"/>
      <c r="IK100" s="123"/>
      <c r="IL100" s="123"/>
      <c r="IM100" s="123"/>
      <c r="IN100" s="123"/>
      <c r="IO100" s="123"/>
    </row>
    <row r="101" s="122" customFormat="1" spans="1:249">
      <c r="A101" s="128"/>
      <c r="B101" s="129"/>
      <c r="C101" s="130"/>
      <c r="D101" s="131"/>
      <c r="E101" s="131"/>
      <c r="HS101" s="123"/>
      <c r="HT101" s="123"/>
      <c r="HU101" s="123"/>
      <c r="HV101" s="123"/>
      <c r="HW101" s="123"/>
      <c r="HX101" s="123"/>
      <c r="HY101" s="123"/>
      <c r="HZ101" s="123"/>
      <c r="IA101" s="123"/>
      <c r="IB101" s="123"/>
      <c r="IC101" s="123"/>
      <c r="ID101" s="123"/>
      <c r="IE101" s="123"/>
      <c r="IF101" s="123"/>
      <c r="IG101" s="123"/>
      <c r="IH101" s="123"/>
      <c r="II101" s="123"/>
      <c r="IJ101" s="123"/>
      <c r="IK101" s="123"/>
      <c r="IL101" s="123"/>
      <c r="IM101" s="123"/>
      <c r="IN101" s="123"/>
      <c r="IO101" s="123"/>
    </row>
    <row r="102" s="122" customFormat="1" spans="1:249">
      <c r="A102" s="128"/>
      <c r="B102" s="129"/>
      <c r="C102" s="130"/>
      <c r="D102" s="131"/>
      <c r="E102" s="131"/>
      <c r="HS102" s="123"/>
      <c r="HT102" s="123"/>
      <c r="HU102" s="123"/>
      <c r="HV102" s="123"/>
      <c r="HW102" s="123"/>
      <c r="HX102" s="123"/>
      <c r="HY102" s="123"/>
      <c r="HZ102" s="123"/>
      <c r="IA102" s="123"/>
      <c r="IB102" s="123"/>
      <c r="IC102" s="123"/>
      <c r="ID102" s="123"/>
      <c r="IE102" s="123"/>
      <c r="IF102" s="123"/>
      <c r="IG102" s="123"/>
      <c r="IH102" s="123"/>
      <c r="II102" s="123"/>
      <c r="IJ102" s="123"/>
      <c r="IK102" s="123"/>
      <c r="IL102" s="123"/>
      <c r="IM102" s="123"/>
      <c r="IN102" s="123"/>
      <c r="IO102" s="123"/>
    </row>
    <row r="103" s="122" customFormat="1" spans="1:249">
      <c r="A103" s="128"/>
      <c r="B103" s="129"/>
      <c r="C103" s="130"/>
      <c r="D103" s="131"/>
      <c r="E103" s="131"/>
      <c r="HS103" s="123"/>
      <c r="HT103" s="123"/>
      <c r="HU103" s="123"/>
      <c r="HV103" s="123"/>
      <c r="HW103" s="123"/>
      <c r="HX103" s="123"/>
      <c r="HY103" s="123"/>
      <c r="HZ103" s="123"/>
      <c r="IA103" s="123"/>
      <c r="IB103" s="123"/>
      <c r="IC103" s="123"/>
      <c r="ID103" s="123"/>
      <c r="IE103" s="123"/>
      <c r="IF103" s="123"/>
      <c r="IG103" s="123"/>
      <c r="IH103" s="123"/>
      <c r="II103" s="123"/>
      <c r="IJ103" s="123"/>
      <c r="IK103" s="123"/>
      <c r="IL103" s="123"/>
      <c r="IM103" s="123"/>
      <c r="IN103" s="123"/>
      <c r="IO103" s="123"/>
    </row>
    <row r="104" s="122" customFormat="1" spans="1:249">
      <c r="A104" s="128"/>
      <c r="B104" s="129"/>
      <c r="C104" s="130"/>
      <c r="D104" s="131"/>
      <c r="E104" s="131"/>
      <c r="HS104" s="123"/>
      <c r="HT104" s="123"/>
      <c r="HU104" s="123"/>
      <c r="HV104" s="123"/>
      <c r="HW104" s="123"/>
      <c r="HX104" s="123"/>
      <c r="HY104" s="123"/>
      <c r="HZ104" s="123"/>
      <c r="IA104" s="123"/>
      <c r="IB104" s="123"/>
      <c r="IC104" s="123"/>
      <c r="ID104" s="123"/>
      <c r="IE104" s="123"/>
      <c r="IF104" s="123"/>
      <c r="IG104" s="123"/>
      <c r="IH104" s="123"/>
      <c r="II104" s="123"/>
      <c r="IJ104" s="123"/>
      <c r="IK104" s="123"/>
      <c r="IL104" s="123"/>
      <c r="IM104" s="123"/>
      <c r="IN104" s="123"/>
      <c r="IO104" s="123"/>
    </row>
    <row r="105" s="122" customFormat="1" spans="1:249">
      <c r="A105" s="128"/>
      <c r="B105" s="129"/>
      <c r="C105" s="130"/>
      <c r="D105" s="131"/>
      <c r="E105" s="131"/>
      <c r="HS105" s="123"/>
      <c r="HT105" s="123"/>
      <c r="HU105" s="123"/>
      <c r="HV105" s="123"/>
      <c r="HW105" s="123"/>
      <c r="HX105" s="123"/>
      <c r="HY105" s="123"/>
      <c r="HZ105" s="123"/>
      <c r="IA105" s="123"/>
      <c r="IB105" s="123"/>
      <c r="IC105" s="123"/>
      <c r="ID105" s="123"/>
      <c r="IE105" s="123"/>
      <c r="IF105" s="123"/>
      <c r="IG105" s="123"/>
      <c r="IH105" s="123"/>
      <c r="II105" s="123"/>
      <c r="IJ105" s="123"/>
      <c r="IK105" s="123"/>
      <c r="IL105" s="123"/>
      <c r="IM105" s="123"/>
      <c r="IN105" s="123"/>
      <c r="IO105" s="123"/>
    </row>
    <row r="106" s="122" customFormat="1" spans="1:249">
      <c r="A106" s="128"/>
      <c r="B106" s="129"/>
      <c r="C106" s="130"/>
      <c r="D106" s="131"/>
      <c r="E106" s="131"/>
      <c r="HS106" s="123"/>
      <c r="HT106" s="123"/>
      <c r="HU106" s="123"/>
      <c r="HV106" s="123"/>
      <c r="HW106" s="123"/>
      <c r="HX106" s="123"/>
      <c r="HY106" s="123"/>
      <c r="HZ106" s="123"/>
      <c r="IA106" s="123"/>
      <c r="IB106" s="123"/>
      <c r="IC106" s="123"/>
      <c r="ID106" s="123"/>
      <c r="IE106" s="123"/>
      <c r="IF106" s="123"/>
      <c r="IG106" s="123"/>
      <c r="IH106" s="123"/>
      <c r="II106" s="123"/>
      <c r="IJ106" s="123"/>
      <c r="IK106" s="123"/>
      <c r="IL106" s="123"/>
      <c r="IM106" s="123"/>
      <c r="IN106" s="123"/>
      <c r="IO106" s="123"/>
    </row>
    <row r="107" s="122" customFormat="1" spans="1:249">
      <c r="A107" s="128"/>
      <c r="B107" s="129"/>
      <c r="C107" s="130"/>
      <c r="D107" s="131"/>
      <c r="E107" s="131"/>
      <c r="HS107" s="123"/>
      <c r="HT107" s="123"/>
      <c r="HU107" s="123"/>
      <c r="HV107" s="123"/>
      <c r="HW107" s="123"/>
      <c r="HX107" s="123"/>
      <c r="HY107" s="123"/>
      <c r="HZ107" s="123"/>
      <c r="IA107" s="123"/>
      <c r="IB107" s="123"/>
      <c r="IC107" s="123"/>
      <c r="ID107" s="123"/>
      <c r="IE107" s="123"/>
      <c r="IF107" s="123"/>
      <c r="IG107" s="123"/>
      <c r="IH107" s="123"/>
      <c r="II107" s="123"/>
      <c r="IJ107" s="123"/>
      <c r="IK107" s="123"/>
      <c r="IL107" s="123"/>
      <c r="IM107" s="123"/>
      <c r="IN107" s="123"/>
      <c r="IO107" s="123"/>
    </row>
    <row r="108" s="122" customFormat="1" spans="1:249">
      <c r="A108" s="128"/>
      <c r="B108" s="129"/>
      <c r="C108" s="130"/>
      <c r="D108" s="131"/>
      <c r="E108" s="131"/>
      <c r="HS108" s="123"/>
      <c r="HT108" s="123"/>
      <c r="HU108" s="123"/>
      <c r="HV108" s="123"/>
      <c r="HW108" s="123"/>
      <c r="HX108" s="123"/>
      <c r="HY108" s="123"/>
      <c r="HZ108" s="123"/>
      <c r="IA108" s="123"/>
      <c r="IB108" s="123"/>
      <c r="IC108" s="123"/>
      <c r="ID108" s="123"/>
      <c r="IE108" s="123"/>
      <c r="IF108" s="123"/>
      <c r="IG108" s="123"/>
      <c r="IH108" s="123"/>
      <c r="II108" s="123"/>
      <c r="IJ108" s="123"/>
      <c r="IK108" s="123"/>
      <c r="IL108" s="123"/>
      <c r="IM108" s="123"/>
      <c r="IN108" s="123"/>
      <c r="IO108" s="123"/>
    </row>
    <row r="109" s="122" customFormat="1" spans="1:249">
      <c r="A109" s="128"/>
      <c r="B109" s="129"/>
      <c r="C109" s="130"/>
      <c r="D109" s="131"/>
      <c r="E109" s="131"/>
      <c r="HS109" s="123"/>
      <c r="HT109" s="123"/>
      <c r="HU109" s="123"/>
      <c r="HV109" s="123"/>
      <c r="HW109" s="123"/>
      <c r="HX109" s="123"/>
      <c r="HY109" s="123"/>
      <c r="HZ109" s="123"/>
      <c r="IA109" s="123"/>
      <c r="IB109" s="123"/>
      <c r="IC109" s="123"/>
      <c r="ID109" s="123"/>
      <c r="IE109" s="123"/>
      <c r="IF109" s="123"/>
      <c r="IG109" s="123"/>
      <c r="IH109" s="123"/>
      <c r="II109" s="123"/>
      <c r="IJ109" s="123"/>
      <c r="IK109" s="123"/>
      <c r="IL109" s="123"/>
      <c r="IM109" s="123"/>
      <c r="IN109" s="123"/>
      <c r="IO109" s="123"/>
    </row>
    <row r="110" s="122" customFormat="1" spans="1:249">
      <c r="A110" s="128"/>
      <c r="B110" s="129"/>
      <c r="C110" s="130"/>
      <c r="D110" s="131"/>
      <c r="E110" s="131"/>
      <c r="HS110" s="123"/>
      <c r="HT110" s="123"/>
      <c r="HU110" s="123"/>
      <c r="HV110" s="123"/>
      <c r="HW110" s="123"/>
      <c r="HX110" s="123"/>
      <c r="HY110" s="123"/>
      <c r="HZ110" s="123"/>
      <c r="IA110" s="123"/>
      <c r="IB110" s="123"/>
      <c r="IC110" s="123"/>
      <c r="ID110" s="123"/>
      <c r="IE110" s="123"/>
      <c r="IF110" s="123"/>
      <c r="IG110" s="123"/>
      <c r="IH110" s="123"/>
      <c r="II110" s="123"/>
      <c r="IJ110" s="123"/>
      <c r="IK110" s="123"/>
      <c r="IL110" s="123"/>
      <c r="IM110" s="123"/>
      <c r="IN110" s="123"/>
      <c r="IO110" s="123"/>
    </row>
    <row r="111" s="122" customFormat="1" spans="1:249">
      <c r="A111" s="128"/>
      <c r="B111" s="129"/>
      <c r="C111" s="130"/>
      <c r="D111" s="131"/>
      <c r="E111" s="131"/>
      <c r="HS111" s="123"/>
      <c r="HT111" s="123"/>
      <c r="HU111" s="123"/>
      <c r="HV111" s="123"/>
      <c r="HW111" s="123"/>
      <c r="HX111" s="123"/>
      <c r="HY111" s="123"/>
      <c r="HZ111" s="123"/>
      <c r="IA111" s="123"/>
      <c r="IB111" s="123"/>
      <c r="IC111" s="123"/>
      <c r="ID111" s="123"/>
      <c r="IE111" s="123"/>
      <c r="IF111" s="123"/>
      <c r="IG111" s="123"/>
      <c r="IH111" s="123"/>
      <c r="II111" s="123"/>
      <c r="IJ111" s="123"/>
      <c r="IK111" s="123"/>
      <c r="IL111" s="123"/>
      <c r="IM111" s="123"/>
      <c r="IN111" s="123"/>
      <c r="IO111" s="123"/>
    </row>
    <row r="112" s="122" customFormat="1" spans="1:249">
      <c r="A112" s="128"/>
      <c r="B112" s="129"/>
      <c r="C112" s="130"/>
      <c r="D112" s="131"/>
      <c r="E112" s="131"/>
      <c r="HS112" s="123"/>
      <c r="HT112" s="123"/>
      <c r="HU112" s="123"/>
      <c r="HV112" s="123"/>
      <c r="HW112" s="123"/>
      <c r="HX112" s="123"/>
      <c r="HY112" s="123"/>
      <c r="HZ112" s="123"/>
      <c r="IA112" s="123"/>
      <c r="IB112" s="123"/>
      <c r="IC112" s="123"/>
      <c r="ID112" s="123"/>
      <c r="IE112" s="123"/>
      <c r="IF112" s="123"/>
      <c r="IG112" s="123"/>
      <c r="IH112" s="123"/>
      <c r="II112" s="123"/>
      <c r="IJ112" s="123"/>
      <c r="IK112" s="123"/>
      <c r="IL112" s="123"/>
      <c r="IM112" s="123"/>
      <c r="IN112" s="123"/>
      <c r="IO112" s="123"/>
    </row>
    <row r="113" s="122" customFormat="1" spans="1:249">
      <c r="A113" s="128"/>
      <c r="B113" s="129"/>
      <c r="C113" s="130"/>
      <c r="D113" s="131"/>
      <c r="E113" s="131"/>
      <c r="HS113" s="123"/>
      <c r="HT113" s="123"/>
      <c r="HU113" s="123"/>
      <c r="HV113" s="123"/>
      <c r="HW113" s="123"/>
      <c r="HX113" s="123"/>
      <c r="HY113" s="123"/>
      <c r="HZ113" s="123"/>
      <c r="IA113" s="123"/>
      <c r="IB113" s="123"/>
      <c r="IC113" s="123"/>
      <c r="ID113" s="123"/>
      <c r="IE113" s="123"/>
      <c r="IF113" s="123"/>
      <c r="IG113" s="123"/>
      <c r="IH113" s="123"/>
      <c r="II113" s="123"/>
      <c r="IJ113" s="123"/>
      <c r="IK113" s="123"/>
      <c r="IL113" s="123"/>
      <c r="IM113" s="123"/>
      <c r="IN113" s="123"/>
      <c r="IO113" s="123"/>
    </row>
    <row r="114" s="122" customFormat="1" spans="1:249">
      <c r="A114" s="128"/>
      <c r="B114" s="129"/>
      <c r="C114" s="130"/>
      <c r="D114" s="131"/>
      <c r="E114" s="131"/>
      <c r="HS114" s="123"/>
      <c r="HT114" s="123"/>
      <c r="HU114" s="123"/>
      <c r="HV114" s="123"/>
      <c r="HW114" s="123"/>
      <c r="HX114" s="123"/>
      <c r="HY114" s="123"/>
      <c r="HZ114" s="123"/>
      <c r="IA114" s="123"/>
      <c r="IB114" s="123"/>
      <c r="IC114" s="123"/>
      <c r="ID114" s="123"/>
      <c r="IE114" s="123"/>
      <c r="IF114" s="123"/>
      <c r="IG114" s="123"/>
      <c r="IH114" s="123"/>
      <c r="II114" s="123"/>
      <c r="IJ114" s="123"/>
      <c r="IK114" s="123"/>
      <c r="IL114" s="123"/>
      <c r="IM114" s="123"/>
      <c r="IN114" s="123"/>
      <c r="IO114" s="123"/>
    </row>
    <row r="115" s="122" customFormat="1" spans="1:249">
      <c r="A115" s="128"/>
      <c r="B115" s="129"/>
      <c r="C115" s="130"/>
      <c r="D115" s="131"/>
      <c r="E115" s="131"/>
      <c r="HS115" s="123"/>
      <c r="HT115" s="123"/>
      <c r="HU115" s="123"/>
      <c r="HV115" s="123"/>
      <c r="HW115" s="123"/>
      <c r="HX115" s="123"/>
      <c r="HY115" s="123"/>
      <c r="HZ115" s="123"/>
      <c r="IA115" s="123"/>
      <c r="IB115" s="123"/>
      <c r="IC115" s="123"/>
      <c r="ID115" s="123"/>
      <c r="IE115" s="123"/>
      <c r="IF115" s="123"/>
      <c r="IG115" s="123"/>
      <c r="IH115" s="123"/>
      <c r="II115" s="123"/>
      <c r="IJ115" s="123"/>
      <c r="IK115" s="123"/>
      <c r="IL115" s="123"/>
      <c r="IM115" s="123"/>
      <c r="IN115" s="123"/>
      <c r="IO115" s="123"/>
    </row>
    <row r="116" s="122" customFormat="1" spans="1:249">
      <c r="A116" s="128"/>
      <c r="B116" s="129"/>
      <c r="C116" s="130"/>
      <c r="D116" s="131"/>
      <c r="E116" s="131"/>
      <c r="HS116" s="123"/>
      <c r="HT116" s="123"/>
      <c r="HU116" s="123"/>
      <c r="HV116" s="123"/>
      <c r="HW116" s="123"/>
      <c r="HX116" s="123"/>
      <c r="HY116" s="123"/>
      <c r="HZ116" s="123"/>
      <c r="IA116" s="123"/>
      <c r="IB116" s="123"/>
      <c r="IC116" s="123"/>
      <c r="ID116" s="123"/>
      <c r="IE116" s="123"/>
      <c r="IF116" s="123"/>
      <c r="IG116" s="123"/>
      <c r="IH116" s="123"/>
      <c r="II116" s="123"/>
      <c r="IJ116" s="123"/>
      <c r="IK116" s="123"/>
      <c r="IL116" s="123"/>
      <c r="IM116" s="123"/>
      <c r="IN116" s="123"/>
      <c r="IO116" s="123"/>
    </row>
    <row r="117" s="122" customFormat="1" spans="1:249">
      <c r="A117" s="128"/>
      <c r="B117" s="129"/>
      <c r="C117" s="130"/>
      <c r="D117" s="131"/>
      <c r="E117" s="131"/>
      <c r="HS117" s="123"/>
      <c r="HT117" s="123"/>
      <c r="HU117" s="123"/>
      <c r="HV117" s="123"/>
      <c r="HW117" s="123"/>
      <c r="HX117" s="123"/>
      <c r="HY117" s="123"/>
      <c r="HZ117" s="123"/>
      <c r="IA117" s="123"/>
      <c r="IB117" s="123"/>
      <c r="IC117" s="123"/>
      <c r="ID117" s="123"/>
      <c r="IE117" s="123"/>
      <c r="IF117" s="123"/>
      <c r="IG117" s="123"/>
      <c r="IH117" s="123"/>
      <c r="II117" s="123"/>
      <c r="IJ117" s="123"/>
      <c r="IK117" s="123"/>
      <c r="IL117" s="123"/>
      <c r="IM117" s="123"/>
      <c r="IN117" s="123"/>
      <c r="IO117" s="123"/>
    </row>
    <row r="118" s="122" customFormat="1" spans="1:249">
      <c r="A118" s="128"/>
      <c r="B118" s="129"/>
      <c r="C118" s="130"/>
      <c r="D118" s="131"/>
      <c r="E118" s="131"/>
      <c r="HS118" s="123"/>
      <c r="HT118" s="123"/>
      <c r="HU118" s="123"/>
      <c r="HV118" s="123"/>
      <c r="HW118" s="123"/>
      <c r="HX118" s="123"/>
      <c r="HY118" s="123"/>
      <c r="HZ118" s="123"/>
      <c r="IA118" s="123"/>
      <c r="IB118" s="123"/>
      <c r="IC118" s="123"/>
      <c r="ID118" s="123"/>
      <c r="IE118" s="123"/>
      <c r="IF118" s="123"/>
      <c r="IG118" s="123"/>
      <c r="IH118" s="123"/>
      <c r="II118" s="123"/>
      <c r="IJ118" s="123"/>
      <c r="IK118" s="123"/>
      <c r="IL118" s="123"/>
      <c r="IM118" s="123"/>
      <c r="IN118" s="123"/>
      <c r="IO118" s="123"/>
    </row>
    <row r="119" s="122" customFormat="1" spans="1:249">
      <c r="A119" s="128"/>
      <c r="B119" s="129"/>
      <c r="C119" s="130"/>
      <c r="D119" s="131"/>
      <c r="E119" s="131"/>
      <c r="HS119" s="123"/>
      <c r="HT119" s="123"/>
      <c r="HU119" s="123"/>
      <c r="HV119" s="123"/>
      <c r="HW119" s="123"/>
      <c r="HX119" s="123"/>
      <c r="HY119" s="123"/>
      <c r="HZ119" s="123"/>
      <c r="IA119" s="123"/>
      <c r="IB119" s="123"/>
      <c r="IC119" s="123"/>
      <c r="ID119" s="123"/>
      <c r="IE119" s="123"/>
      <c r="IF119" s="123"/>
      <c r="IG119" s="123"/>
      <c r="IH119" s="123"/>
      <c r="II119" s="123"/>
      <c r="IJ119" s="123"/>
      <c r="IK119" s="123"/>
      <c r="IL119" s="123"/>
      <c r="IM119" s="123"/>
      <c r="IN119" s="123"/>
      <c r="IO119" s="123"/>
    </row>
    <row r="120" s="122" customFormat="1" spans="1:249">
      <c r="A120" s="128"/>
      <c r="B120" s="129"/>
      <c r="C120" s="130"/>
      <c r="D120" s="131"/>
      <c r="E120" s="131"/>
      <c r="HS120" s="123"/>
      <c r="HT120" s="123"/>
      <c r="HU120" s="123"/>
      <c r="HV120" s="123"/>
      <c r="HW120" s="123"/>
      <c r="HX120" s="123"/>
      <c r="HY120" s="123"/>
      <c r="HZ120" s="123"/>
      <c r="IA120" s="123"/>
      <c r="IB120" s="123"/>
      <c r="IC120" s="123"/>
      <c r="ID120" s="123"/>
      <c r="IE120" s="123"/>
      <c r="IF120" s="123"/>
      <c r="IG120" s="123"/>
      <c r="IH120" s="123"/>
      <c r="II120" s="123"/>
      <c r="IJ120" s="123"/>
      <c r="IK120" s="123"/>
      <c r="IL120" s="123"/>
      <c r="IM120" s="123"/>
      <c r="IN120" s="123"/>
      <c r="IO120" s="123"/>
    </row>
    <row r="121" s="122" customFormat="1" spans="1:249">
      <c r="A121" s="128"/>
      <c r="B121" s="129"/>
      <c r="C121" s="130"/>
      <c r="D121" s="131"/>
      <c r="E121" s="131"/>
      <c r="HS121" s="123"/>
      <c r="HT121" s="123"/>
      <c r="HU121" s="123"/>
      <c r="HV121" s="123"/>
      <c r="HW121" s="123"/>
      <c r="HX121" s="123"/>
      <c r="HY121" s="123"/>
      <c r="HZ121" s="123"/>
      <c r="IA121" s="123"/>
      <c r="IB121" s="123"/>
      <c r="IC121" s="123"/>
      <c r="ID121" s="123"/>
      <c r="IE121" s="123"/>
      <c r="IF121" s="123"/>
      <c r="IG121" s="123"/>
      <c r="IH121" s="123"/>
      <c r="II121" s="123"/>
      <c r="IJ121" s="123"/>
      <c r="IK121" s="123"/>
      <c r="IL121" s="123"/>
      <c r="IM121" s="123"/>
      <c r="IN121" s="123"/>
      <c r="IO121" s="123"/>
    </row>
    <row r="122" s="122" customFormat="1" spans="1:249">
      <c r="A122" s="128"/>
      <c r="B122" s="129"/>
      <c r="C122" s="130"/>
      <c r="D122" s="131"/>
      <c r="E122" s="131"/>
      <c r="HS122" s="123"/>
      <c r="HT122" s="123"/>
      <c r="HU122" s="123"/>
      <c r="HV122" s="123"/>
      <c r="HW122" s="123"/>
      <c r="HX122" s="123"/>
      <c r="HY122" s="123"/>
      <c r="HZ122" s="123"/>
      <c r="IA122" s="123"/>
      <c r="IB122" s="123"/>
      <c r="IC122" s="123"/>
      <c r="ID122" s="123"/>
      <c r="IE122" s="123"/>
      <c r="IF122" s="123"/>
      <c r="IG122" s="123"/>
      <c r="IH122" s="123"/>
      <c r="II122" s="123"/>
      <c r="IJ122" s="123"/>
      <c r="IK122" s="123"/>
      <c r="IL122" s="123"/>
      <c r="IM122" s="123"/>
      <c r="IN122" s="123"/>
      <c r="IO122" s="123"/>
    </row>
    <row r="123" s="122" customFormat="1" spans="1:249">
      <c r="A123" s="128"/>
      <c r="B123" s="129"/>
      <c r="C123" s="130"/>
      <c r="D123" s="131"/>
      <c r="E123" s="131"/>
      <c r="HS123" s="123"/>
      <c r="HT123" s="123"/>
      <c r="HU123" s="123"/>
      <c r="HV123" s="123"/>
      <c r="HW123" s="123"/>
      <c r="HX123" s="123"/>
      <c r="HY123" s="123"/>
      <c r="HZ123" s="123"/>
      <c r="IA123" s="123"/>
      <c r="IB123" s="123"/>
      <c r="IC123" s="123"/>
      <c r="ID123" s="123"/>
      <c r="IE123" s="123"/>
      <c r="IF123" s="123"/>
      <c r="IG123" s="123"/>
      <c r="IH123" s="123"/>
      <c r="II123" s="123"/>
      <c r="IJ123" s="123"/>
      <c r="IK123" s="123"/>
      <c r="IL123" s="123"/>
      <c r="IM123" s="123"/>
      <c r="IN123" s="123"/>
      <c r="IO123" s="123"/>
    </row>
    <row r="124" s="122" customFormat="1" spans="1:249">
      <c r="A124" s="128"/>
      <c r="B124" s="129"/>
      <c r="C124" s="130"/>
      <c r="D124" s="131"/>
      <c r="E124" s="131"/>
      <c r="HS124" s="123"/>
      <c r="HT124" s="123"/>
      <c r="HU124" s="123"/>
      <c r="HV124" s="123"/>
      <c r="HW124" s="123"/>
      <c r="HX124" s="123"/>
      <c r="HY124" s="123"/>
      <c r="HZ124" s="123"/>
      <c r="IA124" s="123"/>
      <c r="IB124" s="123"/>
      <c r="IC124" s="123"/>
      <c r="ID124" s="123"/>
      <c r="IE124" s="123"/>
      <c r="IF124" s="123"/>
      <c r="IG124" s="123"/>
      <c r="IH124" s="123"/>
      <c r="II124" s="123"/>
      <c r="IJ124" s="123"/>
      <c r="IK124" s="123"/>
      <c r="IL124" s="123"/>
      <c r="IM124" s="123"/>
      <c r="IN124" s="123"/>
      <c r="IO124" s="123"/>
    </row>
    <row r="125" s="122" customFormat="1" spans="1:249">
      <c r="A125" s="128"/>
      <c r="B125" s="129"/>
      <c r="C125" s="130"/>
      <c r="D125" s="131"/>
      <c r="E125" s="131"/>
      <c r="HS125" s="123"/>
      <c r="HT125" s="123"/>
      <c r="HU125" s="123"/>
      <c r="HV125" s="123"/>
      <c r="HW125" s="123"/>
      <c r="HX125" s="123"/>
      <c r="HY125" s="123"/>
      <c r="HZ125" s="123"/>
      <c r="IA125" s="123"/>
      <c r="IB125" s="123"/>
      <c r="IC125" s="123"/>
      <c r="ID125" s="123"/>
      <c r="IE125" s="123"/>
      <c r="IF125" s="123"/>
      <c r="IG125" s="123"/>
      <c r="IH125" s="123"/>
      <c r="II125" s="123"/>
      <c r="IJ125" s="123"/>
      <c r="IK125" s="123"/>
      <c r="IL125" s="123"/>
      <c r="IM125" s="123"/>
      <c r="IN125" s="123"/>
      <c r="IO125" s="123"/>
    </row>
    <row r="126" s="122" customFormat="1" spans="1:249">
      <c r="A126" s="128"/>
      <c r="B126" s="129"/>
      <c r="C126" s="130"/>
      <c r="D126" s="131"/>
      <c r="E126" s="131"/>
      <c r="HS126" s="123"/>
      <c r="HT126" s="123"/>
      <c r="HU126" s="123"/>
      <c r="HV126" s="123"/>
      <c r="HW126" s="123"/>
      <c r="HX126" s="123"/>
      <c r="HY126" s="123"/>
      <c r="HZ126" s="123"/>
      <c r="IA126" s="123"/>
      <c r="IB126" s="123"/>
      <c r="IC126" s="123"/>
      <c r="ID126" s="123"/>
      <c r="IE126" s="123"/>
      <c r="IF126" s="123"/>
      <c r="IG126" s="123"/>
      <c r="IH126" s="123"/>
      <c r="II126" s="123"/>
      <c r="IJ126" s="123"/>
      <c r="IK126" s="123"/>
      <c r="IL126" s="123"/>
      <c r="IM126" s="123"/>
      <c r="IN126" s="123"/>
      <c r="IO126" s="123"/>
    </row>
    <row r="127" s="122" customFormat="1" spans="1:249">
      <c r="A127" s="128"/>
      <c r="B127" s="129"/>
      <c r="C127" s="130"/>
      <c r="D127" s="131"/>
      <c r="E127" s="131"/>
      <c r="HS127" s="123"/>
      <c r="HT127" s="123"/>
      <c r="HU127" s="123"/>
      <c r="HV127" s="123"/>
      <c r="HW127" s="123"/>
      <c r="HX127" s="123"/>
      <c r="HY127" s="123"/>
      <c r="HZ127" s="123"/>
      <c r="IA127" s="123"/>
      <c r="IB127" s="123"/>
      <c r="IC127" s="123"/>
      <c r="ID127" s="123"/>
      <c r="IE127" s="123"/>
      <c r="IF127" s="123"/>
      <c r="IG127" s="123"/>
      <c r="IH127" s="123"/>
      <c r="II127" s="123"/>
      <c r="IJ127" s="123"/>
      <c r="IK127" s="123"/>
      <c r="IL127" s="123"/>
      <c r="IM127" s="123"/>
      <c r="IN127" s="123"/>
      <c r="IO127" s="123"/>
    </row>
    <row r="128" s="122" customFormat="1" spans="1:249">
      <c r="A128" s="128"/>
      <c r="B128" s="129"/>
      <c r="C128" s="130"/>
      <c r="D128" s="131"/>
      <c r="E128" s="131"/>
      <c r="HS128" s="123"/>
      <c r="HT128" s="123"/>
      <c r="HU128" s="123"/>
      <c r="HV128" s="123"/>
      <c r="HW128" s="123"/>
      <c r="HX128" s="123"/>
      <c r="HY128" s="123"/>
      <c r="HZ128" s="123"/>
      <c r="IA128" s="123"/>
      <c r="IB128" s="123"/>
      <c r="IC128" s="123"/>
      <c r="ID128" s="123"/>
      <c r="IE128" s="123"/>
      <c r="IF128" s="123"/>
      <c r="IG128" s="123"/>
      <c r="IH128" s="123"/>
      <c r="II128" s="123"/>
      <c r="IJ128" s="123"/>
      <c r="IK128" s="123"/>
      <c r="IL128" s="123"/>
      <c r="IM128" s="123"/>
      <c r="IN128" s="123"/>
      <c r="IO128" s="123"/>
    </row>
    <row r="129" s="122" customFormat="1" spans="1:249">
      <c r="A129" s="128"/>
      <c r="B129" s="129"/>
      <c r="C129" s="130"/>
      <c r="D129" s="131"/>
      <c r="E129" s="131"/>
      <c r="HS129" s="123"/>
      <c r="HT129" s="123"/>
      <c r="HU129" s="123"/>
      <c r="HV129" s="123"/>
      <c r="HW129" s="123"/>
      <c r="HX129" s="123"/>
      <c r="HY129" s="123"/>
      <c r="HZ129" s="123"/>
      <c r="IA129" s="123"/>
      <c r="IB129" s="123"/>
      <c r="IC129" s="123"/>
      <c r="ID129" s="123"/>
      <c r="IE129" s="123"/>
      <c r="IF129" s="123"/>
      <c r="IG129" s="123"/>
      <c r="IH129" s="123"/>
      <c r="II129" s="123"/>
      <c r="IJ129" s="123"/>
      <c r="IK129" s="123"/>
      <c r="IL129" s="123"/>
      <c r="IM129" s="123"/>
      <c r="IN129" s="123"/>
      <c r="IO129" s="123"/>
    </row>
    <row r="130" s="122" customFormat="1" spans="1:249">
      <c r="A130" s="128"/>
      <c r="B130" s="129"/>
      <c r="C130" s="130"/>
      <c r="D130" s="131"/>
      <c r="E130" s="131"/>
      <c r="HS130" s="123"/>
      <c r="HT130" s="123"/>
      <c r="HU130" s="123"/>
      <c r="HV130" s="123"/>
      <c r="HW130" s="123"/>
      <c r="HX130" s="123"/>
      <c r="HY130" s="123"/>
      <c r="HZ130" s="123"/>
      <c r="IA130" s="123"/>
      <c r="IB130" s="123"/>
      <c r="IC130" s="123"/>
      <c r="ID130" s="123"/>
      <c r="IE130" s="123"/>
      <c r="IF130" s="123"/>
      <c r="IG130" s="123"/>
      <c r="IH130" s="123"/>
      <c r="II130" s="123"/>
      <c r="IJ130" s="123"/>
      <c r="IK130" s="123"/>
      <c r="IL130" s="123"/>
      <c r="IM130" s="123"/>
      <c r="IN130" s="123"/>
      <c r="IO130" s="123"/>
    </row>
    <row r="131" s="122" customFormat="1" spans="1:249">
      <c r="A131" s="128"/>
      <c r="B131" s="129"/>
      <c r="C131" s="130"/>
      <c r="D131" s="131"/>
      <c r="E131" s="131"/>
      <c r="HS131" s="123"/>
      <c r="HT131" s="123"/>
      <c r="HU131" s="123"/>
      <c r="HV131" s="123"/>
      <c r="HW131" s="123"/>
      <c r="HX131" s="123"/>
      <c r="HY131" s="123"/>
      <c r="HZ131" s="123"/>
      <c r="IA131" s="123"/>
      <c r="IB131" s="123"/>
      <c r="IC131" s="123"/>
      <c r="ID131" s="123"/>
      <c r="IE131" s="123"/>
      <c r="IF131" s="123"/>
      <c r="IG131" s="123"/>
      <c r="IH131" s="123"/>
      <c r="II131" s="123"/>
      <c r="IJ131" s="123"/>
      <c r="IK131" s="123"/>
      <c r="IL131" s="123"/>
      <c r="IM131" s="123"/>
      <c r="IN131" s="123"/>
      <c r="IO131" s="123"/>
    </row>
    <row r="132" s="122" customFormat="1" spans="1:249">
      <c r="A132" s="128"/>
      <c r="B132" s="129"/>
      <c r="C132" s="130"/>
      <c r="D132" s="131"/>
      <c r="E132" s="131"/>
      <c r="HS132" s="123"/>
      <c r="HT132" s="123"/>
      <c r="HU132" s="123"/>
      <c r="HV132" s="123"/>
      <c r="HW132" s="123"/>
      <c r="HX132" s="123"/>
      <c r="HY132" s="123"/>
      <c r="HZ132" s="123"/>
      <c r="IA132" s="123"/>
      <c r="IB132" s="123"/>
      <c r="IC132" s="123"/>
      <c r="ID132" s="123"/>
      <c r="IE132" s="123"/>
      <c r="IF132" s="123"/>
      <c r="IG132" s="123"/>
      <c r="IH132" s="123"/>
      <c r="II132" s="123"/>
      <c r="IJ132" s="123"/>
      <c r="IK132" s="123"/>
      <c r="IL132" s="123"/>
      <c r="IM132" s="123"/>
      <c r="IN132" s="123"/>
      <c r="IO132" s="123"/>
    </row>
    <row r="133" s="122" customFormat="1" spans="1:249">
      <c r="A133" s="128"/>
      <c r="B133" s="129"/>
      <c r="C133" s="130"/>
      <c r="D133" s="131"/>
      <c r="E133" s="131"/>
      <c r="HS133" s="123"/>
      <c r="HT133" s="123"/>
      <c r="HU133" s="123"/>
      <c r="HV133" s="123"/>
      <c r="HW133" s="123"/>
      <c r="HX133" s="123"/>
      <c r="HY133" s="123"/>
      <c r="HZ133" s="123"/>
      <c r="IA133" s="123"/>
      <c r="IB133" s="123"/>
      <c r="IC133" s="123"/>
      <c r="ID133" s="123"/>
      <c r="IE133" s="123"/>
      <c r="IF133" s="123"/>
      <c r="IG133" s="123"/>
      <c r="IH133" s="123"/>
      <c r="II133" s="123"/>
      <c r="IJ133" s="123"/>
      <c r="IK133" s="123"/>
      <c r="IL133" s="123"/>
      <c r="IM133" s="123"/>
      <c r="IN133" s="123"/>
      <c r="IO133" s="123"/>
    </row>
    <row r="134" s="122" customFormat="1" spans="1:249">
      <c r="A134" s="128"/>
      <c r="B134" s="129"/>
      <c r="C134" s="130"/>
      <c r="D134" s="131"/>
      <c r="E134" s="131"/>
      <c r="HS134" s="123"/>
      <c r="HT134" s="123"/>
      <c r="HU134" s="123"/>
      <c r="HV134" s="123"/>
      <c r="HW134" s="123"/>
      <c r="HX134" s="123"/>
      <c r="HY134" s="123"/>
      <c r="HZ134" s="123"/>
      <c r="IA134" s="123"/>
      <c r="IB134" s="123"/>
      <c r="IC134" s="123"/>
      <c r="ID134" s="123"/>
      <c r="IE134" s="123"/>
      <c r="IF134" s="123"/>
      <c r="IG134" s="123"/>
      <c r="IH134" s="123"/>
      <c r="II134" s="123"/>
      <c r="IJ134" s="123"/>
      <c r="IK134" s="123"/>
      <c r="IL134" s="123"/>
      <c r="IM134" s="123"/>
      <c r="IN134" s="123"/>
      <c r="IO134" s="123"/>
    </row>
    <row r="135" s="122" customFormat="1" spans="1:249">
      <c r="A135" s="128"/>
      <c r="B135" s="129"/>
      <c r="C135" s="130"/>
      <c r="D135" s="131"/>
      <c r="E135" s="131"/>
      <c r="HS135" s="123"/>
      <c r="HT135" s="123"/>
      <c r="HU135" s="123"/>
      <c r="HV135" s="123"/>
      <c r="HW135" s="123"/>
      <c r="HX135" s="123"/>
      <c r="HY135" s="123"/>
      <c r="HZ135" s="123"/>
      <c r="IA135" s="123"/>
      <c r="IB135" s="123"/>
      <c r="IC135" s="123"/>
      <c r="ID135" s="123"/>
      <c r="IE135" s="123"/>
      <c r="IF135" s="123"/>
      <c r="IG135" s="123"/>
      <c r="IH135" s="123"/>
      <c r="II135" s="123"/>
      <c r="IJ135" s="123"/>
      <c r="IK135" s="123"/>
      <c r="IL135" s="123"/>
      <c r="IM135" s="123"/>
      <c r="IN135" s="123"/>
      <c r="IO135" s="123"/>
    </row>
    <row r="136" s="122" customFormat="1" spans="1:249">
      <c r="A136" s="128"/>
      <c r="B136" s="129"/>
      <c r="C136" s="130"/>
      <c r="D136" s="131"/>
      <c r="E136" s="131"/>
      <c r="HS136" s="123"/>
      <c r="HT136" s="123"/>
      <c r="HU136" s="123"/>
      <c r="HV136" s="123"/>
      <c r="HW136" s="123"/>
      <c r="HX136" s="123"/>
      <c r="HY136" s="123"/>
      <c r="HZ136" s="123"/>
      <c r="IA136" s="123"/>
      <c r="IB136" s="123"/>
      <c r="IC136" s="123"/>
      <c r="ID136" s="123"/>
      <c r="IE136" s="123"/>
      <c r="IF136" s="123"/>
      <c r="IG136" s="123"/>
      <c r="IH136" s="123"/>
      <c r="II136" s="123"/>
      <c r="IJ136" s="123"/>
      <c r="IK136" s="123"/>
      <c r="IL136" s="123"/>
      <c r="IM136" s="123"/>
      <c r="IN136" s="123"/>
      <c r="IO136" s="123"/>
    </row>
    <row r="137" s="122" customFormat="1" spans="1:249">
      <c r="A137" s="128"/>
      <c r="B137" s="129"/>
      <c r="C137" s="130"/>
      <c r="D137" s="131"/>
      <c r="E137" s="131"/>
      <c r="HS137" s="123"/>
      <c r="HT137" s="123"/>
      <c r="HU137" s="123"/>
      <c r="HV137" s="123"/>
      <c r="HW137" s="123"/>
      <c r="HX137" s="123"/>
      <c r="HY137" s="123"/>
      <c r="HZ137" s="123"/>
      <c r="IA137" s="123"/>
      <c r="IB137" s="123"/>
      <c r="IC137" s="123"/>
      <c r="ID137" s="123"/>
      <c r="IE137" s="123"/>
      <c r="IF137" s="123"/>
      <c r="IG137" s="123"/>
      <c r="IH137" s="123"/>
      <c r="II137" s="123"/>
      <c r="IJ137" s="123"/>
      <c r="IK137" s="123"/>
      <c r="IL137" s="123"/>
      <c r="IM137" s="123"/>
      <c r="IN137" s="123"/>
      <c r="IO137" s="123"/>
    </row>
    <row r="138" s="122" customFormat="1" spans="1:249">
      <c r="A138" s="128"/>
      <c r="B138" s="129"/>
      <c r="C138" s="130"/>
      <c r="D138" s="131"/>
      <c r="E138" s="131"/>
      <c r="HS138" s="123"/>
      <c r="HT138" s="123"/>
      <c r="HU138" s="123"/>
      <c r="HV138" s="123"/>
      <c r="HW138" s="123"/>
      <c r="HX138" s="123"/>
      <c r="HY138" s="123"/>
      <c r="HZ138" s="123"/>
      <c r="IA138" s="123"/>
      <c r="IB138" s="123"/>
      <c r="IC138" s="123"/>
      <c r="ID138" s="123"/>
      <c r="IE138" s="123"/>
      <c r="IF138" s="123"/>
      <c r="IG138" s="123"/>
      <c r="IH138" s="123"/>
      <c r="II138" s="123"/>
      <c r="IJ138" s="123"/>
      <c r="IK138" s="123"/>
      <c r="IL138" s="123"/>
      <c r="IM138" s="123"/>
      <c r="IN138" s="123"/>
      <c r="IO138" s="123"/>
    </row>
    <row r="139" s="122" customFormat="1" spans="1:249">
      <c r="A139" s="128"/>
      <c r="B139" s="129"/>
      <c r="C139" s="130"/>
      <c r="D139" s="131"/>
      <c r="E139" s="131"/>
      <c r="HS139" s="123"/>
      <c r="HT139" s="123"/>
      <c r="HU139" s="123"/>
      <c r="HV139" s="123"/>
      <c r="HW139" s="123"/>
      <c r="HX139" s="123"/>
      <c r="HY139" s="123"/>
      <c r="HZ139" s="123"/>
      <c r="IA139" s="123"/>
      <c r="IB139" s="123"/>
      <c r="IC139" s="123"/>
      <c r="ID139" s="123"/>
      <c r="IE139" s="123"/>
      <c r="IF139" s="123"/>
      <c r="IG139" s="123"/>
      <c r="IH139" s="123"/>
      <c r="II139" s="123"/>
      <c r="IJ139" s="123"/>
      <c r="IK139" s="123"/>
      <c r="IL139" s="123"/>
      <c r="IM139" s="123"/>
      <c r="IN139" s="123"/>
      <c r="IO139" s="123"/>
    </row>
    <row r="140" s="122" customFormat="1" spans="1:249">
      <c r="A140" s="128"/>
      <c r="B140" s="129"/>
      <c r="C140" s="130"/>
      <c r="D140" s="131"/>
      <c r="E140" s="131"/>
      <c r="HS140" s="123"/>
      <c r="HT140" s="123"/>
      <c r="HU140" s="123"/>
      <c r="HV140" s="123"/>
      <c r="HW140" s="123"/>
      <c r="HX140" s="123"/>
      <c r="HY140" s="123"/>
      <c r="HZ140" s="123"/>
      <c r="IA140" s="123"/>
      <c r="IB140" s="123"/>
      <c r="IC140" s="123"/>
      <c r="ID140" s="123"/>
      <c r="IE140" s="123"/>
      <c r="IF140" s="123"/>
      <c r="IG140" s="123"/>
      <c r="IH140" s="123"/>
      <c r="II140" s="123"/>
      <c r="IJ140" s="123"/>
      <c r="IK140" s="123"/>
      <c r="IL140" s="123"/>
      <c r="IM140" s="123"/>
      <c r="IN140" s="123"/>
      <c r="IO140" s="123"/>
    </row>
    <row r="141" s="122" customFormat="1" spans="1:249">
      <c r="A141" s="128"/>
      <c r="B141" s="129"/>
      <c r="C141" s="130"/>
      <c r="D141" s="131"/>
      <c r="E141" s="131"/>
      <c r="HS141" s="123"/>
      <c r="HT141" s="123"/>
      <c r="HU141" s="123"/>
      <c r="HV141" s="123"/>
      <c r="HW141" s="123"/>
      <c r="HX141" s="123"/>
      <c r="HY141" s="123"/>
      <c r="HZ141" s="123"/>
      <c r="IA141" s="123"/>
      <c r="IB141" s="123"/>
      <c r="IC141" s="123"/>
      <c r="ID141" s="123"/>
      <c r="IE141" s="123"/>
      <c r="IF141" s="123"/>
      <c r="IG141" s="123"/>
      <c r="IH141" s="123"/>
      <c r="II141" s="123"/>
      <c r="IJ141" s="123"/>
      <c r="IK141" s="123"/>
      <c r="IL141" s="123"/>
      <c r="IM141" s="123"/>
      <c r="IN141" s="123"/>
      <c r="IO141" s="123"/>
    </row>
    <row r="142" s="122" customFormat="1" spans="1:249">
      <c r="A142" s="128"/>
      <c r="B142" s="129"/>
      <c r="C142" s="130"/>
      <c r="D142" s="131"/>
      <c r="E142" s="131"/>
      <c r="HS142" s="123"/>
      <c r="HT142" s="123"/>
      <c r="HU142" s="123"/>
      <c r="HV142" s="123"/>
      <c r="HW142" s="123"/>
      <c r="HX142" s="123"/>
      <c r="HY142" s="123"/>
      <c r="HZ142" s="123"/>
      <c r="IA142" s="123"/>
      <c r="IB142" s="123"/>
      <c r="IC142" s="123"/>
      <c r="ID142" s="123"/>
      <c r="IE142" s="123"/>
      <c r="IF142" s="123"/>
      <c r="IG142" s="123"/>
      <c r="IH142" s="123"/>
      <c r="II142" s="123"/>
      <c r="IJ142" s="123"/>
      <c r="IK142" s="123"/>
      <c r="IL142" s="123"/>
      <c r="IM142" s="123"/>
      <c r="IN142" s="123"/>
      <c r="IO142" s="123"/>
    </row>
    <row r="143" s="122" customFormat="1" spans="1:249">
      <c r="A143" s="128"/>
      <c r="B143" s="129"/>
      <c r="C143" s="130"/>
      <c r="D143" s="131"/>
      <c r="E143" s="131"/>
      <c r="HS143" s="123"/>
      <c r="HT143" s="123"/>
      <c r="HU143" s="123"/>
      <c r="HV143" s="123"/>
      <c r="HW143" s="123"/>
      <c r="HX143" s="123"/>
      <c r="HY143" s="123"/>
      <c r="HZ143" s="123"/>
      <c r="IA143" s="123"/>
      <c r="IB143" s="123"/>
      <c r="IC143" s="123"/>
      <c r="ID143" s="123"/>
      <c r="IE143" s="123"/>
      <c r="IF143" s="123"/>
      <c r="IG143" s="123"/>
      <c r="IH143" s="123"/>
      <c r="II143" s="123"/>
      <c r="IJ143" s="123"/>
      <c r="IK143" s="123"/>
      <c r="IL143" s="123"/>
      <c r="IM143" s="123"/>
      <c r="IN143" s="123"/>
      <c r="IO143" s="123"/>
    </row>
    <row r="144" s="122" customFormat="1" spans="1:249">
      <c r="A144" s="128"/>
      <c r="B144" s="129"/>
      <c r="C144" s="130"/>
      <c r="D144" s="131"/>
      <c r="E144" s="131"/>
      <c r="HS144" s="123"/>
      <c r="HT144" s="123"/>
      <c r="HU144" s="123"/>
      <c r="HV144" s="123"/>
      <c r="HW144" s="123"/>
      <c r="HX144" s="123"/>
      <c r="HY144" s="123"/>
      <c r="HZ144" s="123"/>
      <c r="IA144" s="123"/>
      <c r="IB144" s="123"/>
      <c r="IC144" s="123"/>
      <c r="ID144" s="123"/>
      <c r="IE144" s="123"/>
      <c r="IF144" s="123"/>
      <c r="IG144" s="123"/>
      <c r="IH144" s="123"/>
      <c r="II144" s="123"/>
      <c r="IJ144" s="123"/>
      <c r="IK144" s="123"/>
      <c r="IL144" s="123"/>
      <c r="IM144" s="123"/>
      <c r="IN144" s="123"/>
      <c r="IO144" s="123"/>
    </row>
    <row r="145" s="122" customFormat="1" spans="1:249">
      <c r="A145" s="128"/>
      <c r="B145" s="129"/>
      <c r="C145" s="130"/>
      <c r="D145" s="131"/>
      <c r="E145" s="131"/>
      <c r="HS145" s="123"/>
      <c r="HT145" s="123"/>
      <c r="HU145" s="123"/>
      <c r="HV145" s="123"/>
      <c r="HW145" s="123"/>
      <c r="HX145" s="123"/>
      <c r="HY145" s="123"/>
      <c r="HZ145" s="123"/>
      <c r="IA145" s="123"/>
      <c r="IB145" s="123"/>
      <c r="IC145" s="123"/>
      <c r="ID145" s="123"/>
      <c r="IE145" s="123"/>
      <c r="IF145" s="123"/>
      <c r="IG145" s="123"/>
      <c r="IH145" s="123"/>
      <c r="II145" s="123"/>
      <c r="IJ145" s="123"/>
      <c r="IK145" s="123"/>
      <c r="IL145" s="123"/>
      <c r="IM145" s="123"/>
      <c r="IN145" s="123"/>
      <c r="IO145" s="123"/>
    </row>
    <row r="146" s="122" customFormat="1" spans="1:249">
      <c r="A146" s="128"/>
      <c r="B146" s="129"/>
      <c r="C146" s="130"/>
      <c r="D146" s="131"/>
      <c r="E146" s="131"/>
      <c r="HS146" s="123"/>
      <c r="HT146" s="123"/>
      <c r="HU146" s="123"/>
      <c r="HV146" s="123"/>
      <c r="HW146" s="123"/>
      <c r="HX146" s="123"/>
      <c r="HY146" s="123"/>
      <c r="HZ146" s="123"/>
      <c r="IA146" s="123"/>
      <c r="IB146" s="123"/>
      <c r="IC146" s="123"/>
      <c r="ID146" s="123"/>
      <c r="IE146" s="123"/>
      <c r="IF146" s="123"/>
      <c r="IG146" s="123"/>
      <c r="IH146" s="123"/>
      <c r="II146" s="123"/>
      <c r="IJ146" s="123"/>
      <c r="IK146" s="123"/>
      <c r="IL146" s="123"/>
      <c r="IM146" s="123"/>
      <c r="IN146" s="123"/>
      <c r="IO146" s="123"/>
    </row>
    <row r="147" s="122" customFormat="1" spans="1:249">
      <c r="A147" s="128"/>
      <c r="B147" s="129"/>
      <c r="C147" s="130"/>
      <c r="D147" s="131"/>
      <c r="E147" s="131"/>
      <c r="HS147" s="123"/>
      <c r="HT147" s="123"/>
      <c r="HU147" s="123"/>
      <c r="HV147" s="123"/>
      <c r="HW147" s="123"/>
      <c r="HX147" s="123"/>
      <c r="HY147" s="123"/>
      <c r="HZ147" s="123"/>
      <c r="IA147" s="123"/>
      <c r="IB147" s="123"/>
      <c r="IC147" s="123"/>
      <c r="ID147" s="123"/>
      <c r="IE147" s="123"/>
      <c r="IF147" s="123"/>
      <c r="IG147" s="123"/>
      <c r="IH147" s="123"/>
      <c r="II147" s="123"/>
      <c r="IJ147" s="123"/>
      <c r="IK147" s="123"/>
      <c r="IL147" s="123"/>
      <c r="IM147" s="123"/>
      <c r="IN147" s="123"/>
      <c r="IO147" s="123"/>
    </row>
    <row r="148" s="122" customFormat="1" spans="1:249">
      <c r="A148" s="128"/>
      <c r="B148" s="129"/>
      <c r="C148" s="130"/>
      <c r="D148" s="131"/>
      <c r="E148" s="131"/>
      <c r="HS148" s="123"/>
      <c r="HT148" s="123"/>
      <c r="HU148" s="123"/>
      <c r="HV148" s="123"/>
      <c r="HW148" s="123"/>
      <c r="HX148" s="123"/>
      <c r="HY148" s="123"/>
      <c r="HZ148" s="123"/>
      <c r="IA148" s="123"/>
      <c r="IB148" s="123"/>
      <c r="IC148" s="123"/>
      <c r="ID148" s="123"/>
      <c r="IE148" s="123"/>
      <c r="IF148" s="123"/>
      <c r="IG148" s="123"/>
      <c r="IH148" s="123"/>
      <c r="II148" s="123"/>
      <c r="IJ148" s="123"/>
      <c r="IK148" s="123"/>
      <c r="IL148" s="123"/>
      <c r="IM148" s="123"/>
      <c r="IN148" s="123"/>
      <c r="IO148" s="123"/>
    </row>
    <row r="149" s="122" customFormat="1" spans="1:249">
      <c r="A149" s="128"/>
      <c r="B149" s="129"/>
      <c r="C149" s="130"/>
      <c r="D149" s="131"/>
      <c r="E149" s="131"/>
      <c r="HS149" s="123"/>
      <c r="HT149" s="123"/>
      <c r="HU149" s="123"/>
      <c r="HV149" s="123"/>
      <c r="HW149" s="123"/>
      <c r="HX149" s="123"/>
      <c r="HY149" s="123"/>
      <c r="HZ149" s="123"/>
      <c r="IA149" s="123"/>
      <c r="IB149" s="123"/>
      <c r="IC149" s="123"/>
      <c r="ID149" s="123"/>
      <c r="IE149" s="123"/>
      <c r="IF149" s="123"/>
      <c r="IG149" s="123"/>
      <c r="IH149" s="123"/>
      <c r="II149" s="123"/>
      <c r="IJ149" s="123"/>
      <c r="IK149" s="123"/>
      <c r="IL149" s="123"/>
      <c r="IM149" s="123"/>
      <c r="IN149" s="123"/>
      <c r="IO149" s="123"/>
    </row>
    <row r="150" s="122" customFormat="1" spans="1:249">
      <c r="A150" s="128"/>
      <c r="B150" s="129"/>
      <c r="C150" s="130"/>
      <c r="D150" s="131"/>
      <c r="E150" s="131"/>
      <c r="HS150" s="123"/>
      <c r="HT150" s="123"/>
      <c r="HU150" s="123"/>
      <c r="HV150" s="123"/>
      <c r="HW150" s="123"/>
      <c r="HX150" s="123"/>
      <c r="HY150" s="123"/>
      <c r="HZ150" s="123"/>
      <c r="IA150" s="123"/>
      <c r="IB150" s="123"/>
      <c r="IC150" s="123"/>
      <c r="ID150" s="123"/>
      <c r="IE150" s="123"/>
      <c r="IF150" s="123"/>
      <c r="IG150" s="123"/>
      <c r="IH150" s="123"/>
      <c r="II150" s="123"/>
      <c r="IJ150" s="123"/>
      <c r="IK150" s="123"/>
      <c r="IL150" s="123"/>
      <c r="IM150" s="123"/>
      <c r="IN150" s="123"/>
      <c r="IO150" s="123"/>
    </row>
    <row r="151" s="122" customFormat="1" spans="1:249">
      <c r="A151" s="128"/>
      <c r="B151" s="129"/>
      <c r="C151" s="130"/>
      <c r="D151" s="131"/>
      <c r="E151" s="131"/>
      <c r="HS151" s="123"/>
      <c r="HT151" s="123"/>
      <c r="HU151" s="123"/>
      <c r="HV151" s="123"/>
      <c r="HW151" s="123"/>
      <c r="HX151" s="123"/>
      <c r="HY151" s="123"/>
      <c r="HZ151" s="123"/>
      <c r="IA151" s="123"/>
      <c r="IB151" s="123"/>
      <c r="IC151" s="123"/>
      <c r="ID151" s="123"/>
      <c r="IE151" s="123"/>
      <c r="IF151" s="123"/>
      <c r="IG151" s="123"/>
      <c r="IH151" s="123"/>
      <c r="II151" s="123"/>
      <c r="IJ151" s="123"/>
      <c r="IK151" s="123"/>
      <c r="IL151" s="123"/>
      <c r="IM151" s="123"/>
      <c r="IN151" s="123"/>
      <c r="IO151" s="123"/>
    </row>
    <row r="152" s="122" customFormat="1" spans="1:249">
      <c r="A152" s="128"/>
      <c r="B152" s="129"/>
      <c r="C152" s="130"/>
      <c r="D152" s="131"/>
      <c r="E152" s="131"/>
      <c r="HS152" s="123"/>
      <c r="HT152" s="123"/>
      <c r="HU152" s="123"/>
      <c r="HV152" s="123"/>
      <c r="HW152" s="123"/>
      <c r="HX152" s="123"/>
      <c r="HY152" s="123"/>
      <c r="HZ152" s="123"/>
      <c r="IA152" s="123"/>
      <c r="IB152" s="123"/>
      <c r="IC152" s="123"/>
      <c r="ID152" s="123"/>
      <c r="IE152" s="123"/>
      <c r="IF152" s="123"/>
      <c r="IG152" s="123"/>
      <c r="IH152" s="123"/>
      <c r="II152" s="123"/>
      <c r="IJ152" s="123"/>
      <c r="IK152" s="123"/>
      <c r="IL152" s="123"/>
      <c r="IM152" s="123"/>
      <c r="IN152" s="123"/>
      <c r="IO152" s="123"/>
    </row>
    <row r="153" s="122" customFormat="1" spans="1:249">
      <c r="A153" s="128"/>
      <c r="B153" s="129"/>
      <c r="C153" s="130"/>
      <c r="D153" s="131"/>
      <c r="E153" s="131"/>
      <c r="HS153" s="123"/>
      <c r="HT153" s="123"/>
      <c r="HU153" s="123"/>
      <c r="HV153" s="123"/>
      <c r="HW153" s="123"/>
      <c r="HX153" s="123"/>
      <c r="HY153" s="123"/>
      <c r="HZ153" s="123"/>
      <c r="IA153" s="123"/>
      <c r="IB153" s="123"/>
      <c r="IC153" s="123"/>
      <c r="ID153" s="123"/>
      <c r="IE153" s="123"/>
      <c r="IF153" s="123"/>
      <c r="IG153" s="123"/>
      <c r="IH153" s="123"/>
      <c r="II153" s="123"/>
      <c r="IJ153" s="123"/>
      <c r="IK153" s="123"/>
      <c r="IL153" s="123"/>
      <c r="IM153" s="123"/>
      <c r="IN153" s="123"/>
      <c r="IO153" s="123"/>
    </row>
    <row r="154" s="122" customFormat="1" spans="1:249">
      <c r="A154" s="128"/>
      <c r="B154" s="129"/>
      <c r="C154" s="130"/>
      <c r="D154" s="131"/>
      <c r="E154" s="131"/>
      <c r="HS154" s="123"/>
      <c r="HT154" s="123"/>
      <c r="HU154" s="123"/>
      <c r="HV154" s="123"/>
      <c r="HW154" s="123"/>
      <c r="HX154" s="123"/>
      <c r="HY154" s="123"/>
      <c r="HZ154" s="123"/>
      <c r="IA154" s="123"/>
      <c r="IB154" s="123"/>
      <c r="IC154" s="123"/>
      <c r="ID154" s="123"/>
      <c r="IE154" s="123"/>
      <c r="IF154" s="123"/>
      <c r="IG154" s="123"/>
      <c r="IH154" s="123"/>
      <c r="II154" s="123"/>
      <c r="IJ154" s="123"/>
      <c r="IK154" s="123"/>
      <c r="IL154" s="123"/>
      <c r="IM154" s="123"/>
      <c r="IN154" s="123"/>
      <c r="IO154" s="123"/>
    </row>
    <row r="155" s="122" customFormat="1" spans="1:249">
      <c r="A155" s="128"/>
      <c r="B155" s="129"/>
      <c r="C155" s="130"/>
      <c r="D155" s="131"/>
      <c r="E155" s="131"/>
      <c r="HS155" s="123"/>
      <c r="HT155" s="123"/>
      <c r="HU155" s="123"/>
      <c r="HV155" s="123"/>
      <c r="HW155" s="123"/>
      <c r="HX155" s="123"/>
      <c r="HY155" s="123"/>
      <c r="HZ155" s="123"/>
      <c r="IA155" s="123"/>
      <c r="IB155" s="123"/>
      <c r="IC155" s="123"/>
      <c r="ID155" s="123"/>
      <c r="IE155" s="123"/>
      <c r="IF155" s="123"/>
      <c r="IG155" s="123"/>
      <c r="IH155" s="123"/>
      <c r="II155" s="123"/>
      <c r="IJ155" s="123"/>
      <c r="IK155" s="123"/>
      <c r="IL155" s="123"/>
      <c r="IM155" s="123"/>
      <c r="IN155" s="123"/>
      <c r="IO155" s="123"/>
    </row>
    <row r="156" s="122" customFormat="1" spans="1:249">
      <c r="A156" s="128"/>
      <c r="B156" s="129"/>
      <c r="C156" s="130"/>
      <c r="D156" s="131"/>
      <c r="E156" s="131"/>
      <c r="HS156" s="123"/>
      <c r="HT156" s="123"/>
      <c r="HU156" s="123"/>
      <c r="HV156" s="123"/>
      <c r="HW156" s="123"/>
      <c r="HX156" s="123"/>
      <c r="HY156" s="123"/>
      <c r="HZ156" s="123"/>
      <c r="IA156" s="123"/>
      <c r="IB156" s="123"/>
      <c r="IC156" s="123"/>
      <c r="ID156" s="123"/>
      <c r="IE156" s="123"/>
      <c r="IF156" s="123"/>
      <c r="IG156" s="123"/>
      <c r="IH156" s="123"/>
      <c r="II156" s="123"/>
      <c r="IJ156" s="123"/>
      <c r="IK156" s="123"/>
      <c r="IL156" s="123"/>
      <c r="IM156" s="123"/>
      <c r="IN156" s="123"/>
      <c r="IO156" s="123"/>
    </row>
    <row r="157" s="122" customFormat="1" spans="1:249">
      <c r="A157" s="128"/>
      <c r="B157" s="129"/>
      <c r="C157" s="130"/>
      <c r="D157" s="131"/>
      <c r="E157" s="131"/>
      <c r="HS157" s="123"/>
      <c r="HT157" s="123"/>
      <c r="HU157" s="123"/>
      <c r="HV157" s="123"/>
      <c r="HW157" s="123"/>
      <c r="HX157" s="123"/>
      <c r="HY157" s="123"/>
      <c r="HZ157" s="123"/>
      <c r="IA157" s="123"/>
      <c r="IB157" s="123"/>
      <c r="IC157" s="123"/>
      <c r="ID157" s="123"/>
      <c r="IE157" s="123"/>
      <c r="IF157" s="123"/>
      <c r="IG157" s="123"/>
      <c r="IH157" s="123"/>
      <c r="II157" s="123"/>
      <c r="IJ157" s="123"/>
      <c r="IK157" s="123"/>
      <c r="IL157" s="123"/>
      <c r="IM157" s="123"/>
      <c r="IN157" s="123"/>
      <c r="IO157" s="123"/>
    </row>
    <row r="158" s="122" customFormat="1" spans="1:249">
      <c r="A158" s="128"/>
      <c r="B158" s="129"/>
      <c r="C158" s="130"/>
      <c r="D158" s="131"/>
      <c r="E158" s="131"/>
      <c r="HS158" s="123"/>
      <c r="HT158" s="123"/>
      <c r="HU158" s="123"/>
      <c r="HV158" s="123"/>
      <c r="HW158" s="123"/>
      <c r="HX158" s="123"/>
      <c r="HY158" s="123"/>
      <c r="HZ158" s="123"/>
      <c r="IA158" s="123"/>
      <c r="IB158" s="123"/>
      <c r="IC158" s="123"/>
      <c r="ID158" s="123"/>
      <c r="IE158" s="123"/>
      <c r="IF158" s="123"/>
      <c r="IG158" s="123"/>
      <c r="IH158" s="123"/>
      <c r="II158" s="123"/>
      <c r="IJ158" s="123"/>
      <c r="IK158" s="123"/>
      <c r="IL158" s="123"/>
      <c r="IM158" s="123"/>
      <c r="IN158" s="123"/>
      <c r="IO158" s="123"/>
    </row>
    <row r="159" s="122" customFormat="1" spans="1:249">
      <c r="A159" s="128"/>
      <c r="B159" s="129"/>
      <c r="C159" s="130"/>
      <c r="D159" s="131"/>
      <c r="E159" s="131"/>
      <c r="HS159" s="123"/>
      <c r="HT159" s="123"/>
      <c r="HU159" s="123"/>
      <c r="HV159" s="123"/>
      <c r="HW159" s="123"/>
      <c r="HX159" s="123"/>
      <c r="HY159" s="123"/>
      <c r="HZ159" s="123"/>
      <c r="IA159" s="123"/>
      <c r="IB159" s="123"/>
      <c r="IC159" s="123"/>
      <c r="ID159" s="123"/>
      <c r="IE159" s="123"/>
      <c r="IF159" s="123"/>
      <c r="IG159" s="123"/>
      <c r="IH159" s="123"/>
      <c r="II159" s="123"/>
      <c r="IJ159" s="123"/>
      <c r="IK159" s="123"/>
      <c r="IL159" s="123"/>
      <c r="IM159" s="123"/>
      <c r="IN159" s="123"/>
      <c r="IO159" s="123"/>
    </row>
    <row r="160" s="122" customFormat="1" spans="1:249">
      <c r="A160" s="128"/>
      <c r="B160" s="129"/>
      <c r="C160" s="130"/>
      <c r="D160" s="131"/>
      <c r="E160" s="131"/>
      <c r="HS160" s="123"/>
      <c r="HT160" s="123"/>
      <c r="HU160" s="123"/>
      <c r="HV160" s="123"/>
      <c r="HW160" s="123"/>
      <c r="HX160" s="123"/>
      <c r="HY160" s="123"/>
      <c r="HZ160" s="123"/>
      <c r="IA160" s="123"/>
      <c r="IB160" s="123"/>
      <c r="IC160" s="123"/>
      <c r="ID160" s="123"/>
      <c r="IE160" s="123"/>
      <c r="IF160" s="123"/>
      <c r="IG160" s="123"/>
      <c r="IH160" s="123"/>
      <c r="II160" s="123"/>
      <c r="IJ160" s="123"/>
      <c r="IK160" s="123"/>
      <c r="IL160" s="123"/>
      <c r="IM160" s="123"/>
      <c r="IN160" s="123"/>
      <c r="IO160" s="123"/>
    </row>
    <row r="161" s="122" customFormat="1" spans="1:249">
      <c r="A161" s="128"/>
      <c r="B161" s="129"/>
      <c r="C161" s="130"/>
      <c r="D161" s="131"/>
      <c r="E161" s="131"/>
      <c r="HS161" s="123"/>
      <c r="HT161" s="123"/>
      <c r="HU161" s="123"/>
      <c r="HV161" s="123"/>
      <c r="HW161" s="123"/>
      <c r="HX161" s="123"/>
      <c r="HY161" s="123"/>
      <c r="HZ161" s="123"/>
      <c r="IA161" s="123"/>
      <c r="IB161" s="123"/>
      <c r="IC161" s="123"/>
      <c r="ID161" s="123"/>
      <c r="IE161" s="123"/>
      <c r="IF161" s="123"/>
      <c r="IG161" s="123"/>
      <c r="IH161" s="123"/>
      <c r="II161" s="123"/>
      <c r="IJ161" s="123"/>
      <c r="IK161" s="123"/>
      <c r="IL161" s="123"/>
      <c r="IM161" s="123"/>
      <c r="IN161" s="123"/>
      <c r="IO161" s="123"/>
    </row>
    <row r="162" s="122" customFormat="1" spans="1:249">
      <c r="A162" s="128"/>
      <c r="B162" s="129"/>
      <c r="C162" s="130"/>
      <c r="D162" s="131"/>
      <c r="E162" s="131"/>
      <c r="HS162" s="123"/>
      <c r="HT162" s="123"/>
      <c r="HU162" s="123"/>
      <c r="HV162" s="123"/>
      <c r="HW162" s="123"/>
      <c r="HX162" s="123"/>
      <c r="HY162" s="123"/>
      <c r="HZ162" s="123"/>
      <c r="IA162" s="123"/>
      <c r="IB162" s="123"/>
      <c r="IC162" s="123"/>
      <c r="ID162" s="123"/>
      <c r="IE162" s="123"/>
      <c r="IF162" s="123"/>
      <c r="IG162" s="123"/>
      <c r="IH162" s="123"/>
      <c r="II162" s="123"/>
      <c r="IJ162" s="123"/>
      <c r="IK162" s="123"/>
      <c r="IL162" s="123"/>
      <c r="IM162" s="123"/>
      <c r="IN162" s="123"/>
      <c r="IO162" s="123"/>
    </row>
    <row r="163" s="122" customFormat="1" spans="1:249">
      <c r="A163" s="128"/>
      <c r="B163" s="129"/>
      <c r="C163" s="130"/>
      <c r="D163" s="131"/>
      <c r="E163" s="131"/>
      <c r="HS163" s="123"/>
      <c r="HT163" s="123"/>
      <c r="HU163" s="123"/>
      <c r="HV163" s="123"/>
      <c r="HW163" s="123"/>
      <c r="HX163" s="123"/>
      <c r="HY163" s="123"/>
      <c r="HZ163" s="123"/>
      <c r="IA163" s="123"/>
      <c r="IB163" s="123"/>
      <c r="IC163" s="123"/>
      <c r="ID163" s="123"/>
      <c r="IE163" s="123"/>
      <c r="IF163" s="123"/>
      <c r="IG163" s="123"/>
      <c r="IH163" s="123"/>
      <c r="II163" s="123"/>
      <c r="IJ163" s="123"/>
      <c r="IK163" s="123"/>
      <c r="IL163" s="123"/>
      <c r="IM163" s="123"/>
      <c r="IN163" s="123"/>
      <c r="IO163" s="123"/>
    </row>
    <row r="164" s="122" customFormat="1" spans="1:249">
      <c r="A164" s="128"/>
      <c r="B164" s="129"/>
      <c r="C164" s="130"/>
      <c r="D164" s="131"/>
      <c r="E164" s="131"/>
      <c r="HS164" s="123"/>
      <c r="HT164" s="123"/>
      <c r="HU164" s="123"/>
      <c r="HV164" s="123"/>
      <c r="HW164" s="123"/>
      <c r="HX164" s="123"/>
      <c r="HY164" s="123"/>
      <c r="HZ164" s="123"/>
      <c r="IA164" s="123"/>
      <c r="IB164" s="123"/>
      <c r="IC164" s="123"/>
      <c r="ID164" s="123"/>
      <c r="IE164" s="123"/>
      <c r="IF164" s="123"/>
      <c r="IG164" s="123"/>
      <c r="IH164" s="123"/>
      <c r="II164" s="123"/>
      <c r="IJ164" s="123"/>
      <c r="IK164" s="123"/>
      <c r="IL164" s="123"/>
      <c r="IM164" s="123"/>
      <c r="IN164" s="123"/>
      <c r="IO164" s="123"/>
    </row>
    <row r="165" s="122" customFormat="1" spans="1:249">
      <c r="A165" s="128"/>
      <c r="B165" s="129"/>
      <c r="C165" s="130"/>
      <c r="D165" s="131"/>
      <c r="E165" s="131"/>
      <c r="HS165" s="123"/>
      <c r="HT165" s="123"/>
      <c r="HU165" s="123"/>
      <c r="HV165" s="123"/>
      <c r="HW165" s="123"/>
      <c r="HX165" s="123"/>
      <c r="HY165" s="123"/>
      <c r="HZ165" s="123"/>
      <c r="IA165" s="123"/>
      <c r="IB165" s="123"/>
      <c r="IC165" s="123"/>
      <c r="ID165" s="123"/>
      <c r="IE165" s="123"/>
      <c r="IF165" s="123"/>
      <c r="IG165" s="123"/>
      <c r="IH165" s="123"/>
      <c r="II165" s="123"/>
      <c r="IJ165" s="123"/>
      <c r="IK165" s="123"/>
      <c r="IL165" s="123"/>
      <c r="IM165" s="123"/>
      <c r="IN165" s="123"/>
      <c r="IO165" s="123"/>
    </row>
    <row r="166" s="122" customFormat="1" spans="1:249">
      <c r="A166" s="128"/>
      <c r="B166" s="129"/>
      <c r="C166" s="130"/>
      <c r="D166" s="131"/>
      <c r="E166" s="131"/>
      <c r="HS166" s="123"/>
      <c r="HT166" s="123"/>
      <c r="HU166" s="123"/>
      <c r="HV166" s="123"/>
      <c r="HW166" s="123"/>
      <c r="HX166" s="123"/>
      <c r="HY166" s="123"/>
      <c r="HZ166" s="123"/>
      <c r="IA166" s="123"/>
      <c r="IB166" s="123"/>
      <c r="IC166" s="123"/>
      <c r="ID166" s="123"/>
      <c r="IE166" s="123"/>
      <c r="IF166" s="123"/>
      <c r="IG166" s="123"/>
      <c r="IH166" s="123"/>
      <c r="II166" s="123"/>
      <c r="IJ166" s="123"/>
      <c r="IK166" s="123"/>
      <c r="IL166" s="123"/>
      <c r="IM166" s="123"/>
      <c r="IN166" s="123"/>
      <c r="IO166" s="123"/>
    </row>
    <row r="167" s="122" customFormat="1" spans="1:249">
      <c r="A167" s="128"/>
      <c r="B167" s="129"/>
      <c r="C167" s="130"/>
      <c r="D167" s="131"/>
      <c r="E167" s="131"/>
      <c r="HS167" s="123"/>
      <c r="HT167" s="123"/>
      <c r="HU167" s="123"/>
      <c r="HV167" s="123"/>
      <c r="HW167" s="123"/>
      <c r="HX167" s="123"/>
      <c r="HY167" s="123"/>
      <c r="HZ167" s="123"/>
      <c r="IA167" s="123"/>
      <c r="IB167" s="123"/>
      <c r="IC167" s="123"/>
      <c r="ID167" s="123"/>
      <c r="IE167" s="123"/>
      <c r="IF167" s="123"/>
      <c r="IG167" s="123"/>
      <c r="IH167" s="123"/>
      <c r="II167" s="123"/>
      <c r="IJ167" s="123"/>
      <c r="IK167" s="123"/>
      <c r="IL167" s="123"/>
      <c r="IM167" s="123"/>
      <c r="IN167" s="123"/>
      <c r="IO167" s="123"/>
    </row>
    <row r="168" s="122" customFormat="1" spans="1:249">
      <c r="A168" s="128"/>
      <c r="B168" s="129"/>
      <c r="C168" s="130"/>
      <c r="D168" s="131"/>
      <c r="E168" s="131"/>
      <c r="HS168" s="123"/>
      <c r="HT168" s="123"/>
      <c r="HU168" s="123"/>
      <c r="HV168" s="123"/>
      <c r="HW168" s="123"/>
      <c r="HX168" s="123"/>
      <c r="HY168" s="123"/>
      <c r="HZ168" s="123"/>
      <c r="IA168" s="123"/>
      <c r="IB168" s="123"/>
      <c r="IC168" s="123"/>
      <c r="ID168" s="123"/>
      <c r="IE168" s="123"/>
      <c r="IF168" s="123"/>
      <c r="IG168" s="123"/>
      <c r="IH168" s="123"/>
      <c r="II168" s="123"/>
      <c r="IJ168" s="123"/>
      <c r="IK168" s="123"/>
      <c r="IL168" s="123"/>
      <c r="IM168" s="123"/>
      <c r="IN168" s="123"/>
      <c r="IO168" s="123"/>
    </row>
    <row r="169" s="122" customFormat="1" spans="1:249">
      <c r="A169" s="128"/>
      <c r="B169" s="129"/>
      <c r="C169" s="130"/>
      <c r="D169" s="131"/>
      <c r="E169" s="131"/>
      <c r="HS169" s="123"/>
      <c r="HT169" s="123"/>
      <c r="HU169" s="123"/>
      <c r="HV169" s="123"/>
      <c r="HW169" s="123"/>
      <c r="HX169" s="123"/>
      <c r="HY169" s="123"/>
      <c r="HZ169" s="123"/>
      <c r="IA169" s="123"/>
      <c r="IB169" s="123"/>
      <c r="IC169" s="123"/>
      <c r="ID169" s="123"/>
      <c r="IE169" s="123"/>
      <c r="IF169" s="123"/>
      <c r="IG169" s="123"/>
      <c r="IH169" s="123"/>
      <c r="II169" s="123"/>
      <c r="IJ169" s="123"/>
      <c r="IK169" s="123"/>
      <c r="IL169" s="123"/>
      <c r="IM169" s="123"/>
      <c r="IN169" s="123"/>
      <c r="IO169" s="123"/>
    </row>
    <row r="170" s="122" customFormat="1" spans="1:249">
      <c r="A170" s="128"/>
      <c r="B170" s="129"/>
      <c r="C170" s="130"/>
      <c r="D170" s="131"/>
      <c r="E170" s="131"/>
      <c r="HS170" s="123"/>
      <c r="HT170" s="123"/>
      <c r="HU170" s="123"/>
      <c r="HV170" s="123"/>
      <c r="HW170" s="123"/>
      <c r="HX170" s="123"/>
      <c r="HY170" s="123"/>
      <c r="HZ170" s="123"/>
      <c r="IA170" s="123"/>
      <c r="IB170" s="123"/>
      <c r="IC170" s="123"/>
      <c r="ID170" s="123"/>
      <c r="IE170" s="123"/>
      <c r="IF170" s="123"/>
      <c r="IG170" s="123"/>
      <c r="IH170" s="123"/>
      <c r="II170" s="123"/>
      <c r="IJ170" s="123"/>
      <c r="IK170" s="123"/>
      <c r="IL170" s="123"/>
      <c r="IM170" s="123"/>
      <c r="IN170" s="123"/>
      <c r="IO170" s="123"/>
    </row>
    <row r="171" s="122" customFormat="1" spans="1:249">
      <c r="A171" s="128"/>
      <c r="B171" s="129"/>
      <c r="C171" s="130"/>
      <c r="D171" s="131"/>
      <c r="E171" s="131"/>
      <c r="HS171" s="123"/>
      <c r="HT171" s="123"/>
      <c r="HU171" s="123"/>
      <c r="HV171" s="123"/>
      <c r="HW171" s="123"/>
      <c r="HX171" s="123"/>
      <c r="HY171" s="123"/>
      <c r="HZ171" s="123"/>
      <c r="IA171" s="123"/>
      <c r="IB171" s="123"/>
      <c r="IC171" s="123"/>
      <c r="ID171" s="123"/>
      <c r="IE171" s="123"/>
      <c r="IF171" s="123"/>
      <c r="IG171" s="123"/>
      <c r="IH171" s="123"/>
      <c r="II171" s="123"/>
      <c r="IJ171" s="123"/>
      <c r="IK171" s="123"/>
      <c r="IL171" s="123"/>
      <c r="IM171" s="123"/>
      <c r="IN171" s="123"/>
      <c r="IO171" s="123"/>
    </row>
    <row r="172" s="122" customFormat="1" spans="1:249">
      <c r="A172" s="128"/>
      <c r="B172" s="129"/>
      <c r="C172" s="130"/>
      <c r="D172" s="131"/>
      <c r="E172" s="131"/>
      <c r="HS172" s="123"/>
      <c r="HT172" s="123"/>
      <c r="HU172" s="123"/>
      <c r="HV172" s="123"/>
      <c r="HW172" s="123"/>
      <c r="HX172" s="123"/>
      <c r="HY172" s="123"/>
      <c r="HZ172" s="123"/>
      <c r="IA172" s="123"/>
      <c r="IB172" s="123"/>
      <c r="IC172" s="123"/>
      <c r="ID172" s="123"/>
      <c r="IE172" s="123"/>
      <c r="IF172" s="123"/>
      <c r="IG172" s="123"/>
      <c r="IH172" s="123"/>
      <c r="II172" s="123"/>
      <c r="IJ172" s="123"/>
      <c r="IK172" s="123"/>
      <c r="IL172" s="123"/>
      <c r="IM172" s="123"/>
      <c r="IN172" s="123"/>
      <c r="IO172" s="123"/>
    </row>
    <row r="173" s="122" customFormat="1" spans="1:249">
      <c r="A173" s="128"/>
      <c r="B173" s="129"/>
      <c r="C173" s="130"/>
      <c r="D173" s="131"/>
      <c r="E173" s="131"/>
      <c r="HS173" s="123"/>
      <c r="HT173" s="123"/>
      <c r="HU173" s="123"/>
      <c r="HV173" s="123"/>
      <c r="HW173" s="123"/>
      <c r="HX173" s="123"/>
      <c r="HY173" s="123"/>
      <c r="HZ173" s="123"/>
      <c r="IA173" s="123"/>
      <c r="IB173" s="123"/>
      <c r="IC173" s="123"/>
      <c r="ID173" s="123"/>
      <c r="IE173" s="123"/>
      <c r="IF173" s="123"/>
      <c r="IG173" s="123"/>
      <c r="IH173" s="123"/>
      <c r="II173" s="123"/>
      <c r="IJ173" s="123"/>
      <c r="IK173" s="123"/>
      <c r="IL173" s="123"/>
      <c r="IM173" s="123"/>
      <c r="IN173" s="123"/>
      <c r="IO173" s="123"/>
    </row>
    <row r="174" s="122" customFormat="1" spans="1:249">
      <c r="A174" s="128"/>
      <c r="B174" s="129"/>
      <c r="C174" s="130"/>
      <c r="D174" s="131"/>
      <c r="E174" s="131"/>
      <c r="HS174" s="123"/>
      <c r="HT174" s="123"/>
      <c r="HU174" s="123"/>
      <c r="HV174" s="123"/>
      <c r="HW174" s="123"/>
      <c r="HX174" s="123"/>
      <c r="HY174" s="123"/>
      <c r="HZ174" s="123"/>
      <c r="IA174" s="123"/>
      <c r="IB174" s="123"/>
      <c r="IC174" s="123"/>
      <c r="ID174" s="123"/>
      <c r="IE174" s="123"/>
      <c r="IF174" s="123"/>
      <c r="IG174" s="123"/>
      <c r="IH174" s="123"/>
      <c r="II174" s="123"/>
      <c r="IJ174" s="123"/>
      <c r="IK174" s="123"/>
      <c r="IL174" s="123"/>
      <c r="IM174" s="123"/>
      <c r="IN174" s="123"/>
      <c r="IO174" s="123"/>
    </row>
    <row r="175" s="122" customFormat="1" spans="1:249">
      <c r="A175" s="128"/>
      <c r="B175" s="129"/>
      <c r="C175" s="130"/>
      <c r="D175" s="131"/>
      <c r="E175" s="131"/>
      <c r="HS175" s="123"/>
      <c r="HT175" s="123"/>
      <c r="HU175" s="123"/>
      <c r="HV175" s="123"/>
      <c r="HW175" s="123"/>
      <c r="HX175" s="123"/>
      <c r="HY175" s="123"/>
      <c r="HZ175" s="123"/>
      <c r="IA175" s="123"/>
      <c r="IB175" s="123"/>
      <c r="IC175" s="123"/>
      <c r="ID175" s="123"/>
      <c r="IE175" s="123"/>
      <c r="IF175" s="123"/>
      <c r="IG175" s="123"/>
      <c r="IH175" s="123"/>
      <c r="II175" s="123"/>
      <c r="IJ175" s="123"/>
      <c r="IK175" s="123"/>
      <c r="IL175" s="123"/>
      <c r="IM175" s="123"/>
      <c r="IN175" s="123"/>
      <c r="IO175" s="123"/>
    </row>
    <row r="176" s="122" customFormat="1" spans="1:249">
      <c r="A176" s="128"/>
      <c r="B176" s="129"/>
      <c r="C176" s="130"/>
      <c r="D176" s="131"/>
      <c r="E176" s="131"/>
      <c r="HS176" s="123"/>
      <c r="HT176" s="123"/>
      <c r="HU176" s="123"/>
      <c r="HV176" s="123"/>
      <c r="HW176" s="123"/>
      <c r="HX176" s="123"/>
      <c r="HY176" s="123"/>
      <c r="HZ176" s="123"/>
      <c r="IA176" s="123"/>
      <c r="IB176" s="123"/>
      <c r="IC176" s="123"/>
      <c r="ID176" s="123"/>
      <c r="IE176" s="123"/>
      <c r="IF176" s="123"/>
      <c r="IG176" s="123"/>
      <c r="IH176" s="123"/>
      <c r="II176" s="123"/>
      <c r="IJ176" s="123"/>
      <c r="IK176" s="123"/>
      <c r="IL176" s="123"/>
      <c r="IM176" s="123"/>
      <c r="IN176" s="123"/>
      <c r="IO176" s="123"/>
    </row>
    <row r="177" s="122" customFormat="1" spans="1:249">
      <c r="A177" s="128"/>
      <c r="B177" s="129"/>
      <c r="C177" s="130"/>
      <c r="D177" s="131"/>
      <c r="E177" s="131"/>
      <c r="HS177" s="123"/>
      <c r="HT177" s="123"/>
      <c r="HU177" s="123"/>
      <c r="HV177" s="123"/>
      <c r="HW177" s="123"/>
      <c r="HX177" s="123"/>
      <c r="HY177" s="123"/>
      <c r="HZ177" s="123"/>
      <c r="IA177" s="123"/>
      <c r="IB177" s="123"/>
      <c r="IC177" s="123"/>
      <c r="ID177" s="123"/>
      <c r="IE177" s="123"/>
      <c r="IF177" s="123"/>
      <c r="IG177" s="123"/>
      <c r="IH177" s="123"/>
      <c r="II177" s="123"/>
      <c r="IJ177" s="123"/>
      <c r="IK177" s="123"/>
      <c r="IL177" s="123"/>
      <c r="IM177" s="123"/>
      <c r="IN177" s="123"/>
      <c r="IO177" s="123"/>
    </row>
    <row r="178" s="122" customFormat="1" spans="1:249">
      <c r="A178" s="128"/>
      <c r="B178" s="129"/>
      <c r="C178" s="130"/>
      <c r="D178" s="131"/>
      <c r="E178" s="131"/>
      <c r="HS178" s="123"/>
      <c r="HT178" s="123"/>
      <c r="HU178" s="123"/>
      <c r="HV178" s="123"/>
      <c r="HW178" s="123"/>
      <c r="HX178" s="123"/>
      <c r="HY178" s="123"/>
      <c r="HZ178" s="123"/>
      <c r="IA178" s="123"/>
      <c r="IB178" s="123"/>
      <c r="IC178" s="123"/>
      <c r="ID178" s="123"/>
      <c r="IE178" s="123"/>
      <c r="IF178" s="123"/>
      <c r="IG178" s="123"/>
      <c r="IH178" s="123"/>
      <c r="II178" s="123"/>
      <c r="IJ178" s="123"/>
      <c r="IK178" s="123"/>
      <c r="IL178" s="123"/>
      <c r="IM178" s="123"/>
      <c r="IN178" s="123"/>
      <c r="IO178" s="123"/>
    </row>
    <row r="179" s="122" customFormat="1" spans="1:249">
      <c r="A179" s="128"/>
      <c r="B179" s="129"/>
      <c r="C179" s="130"/>
      <c r="D179" s="131"/>
      <c r="E179" s="131"/>
      <c r="HS179" s="123"/>
      <c r="HT179" s="123"/>
      <c r="HU179" s="123"/>
      <c r="HV179" s="123"/>
      <c r="HW179" s="123"/>
      <c r="HX179" s="123"/>
      <c r="HY179" s="123"/>
      <c r="HZ179" s="123"/>
      <c r="IA179" s="123"/>
      <c r="IB179" s="123"/>
      <c r="IC179" s="123"/>
      <c r="ID179" s="123"/>
      <c r="IE179" s="123"/>
      <c r="IF179" s="123"/>
      <c r="IG179" s="123"/>
      <c r="IH179" s="123"/>
      <c r="II179" s="123"/>
      <c r="IJ179" s="123"/>
      <c r="IK179" s="123"/>
      <c r="IL179" s="123"/>
      <c r="IM179" s="123"/>
      <c r="IN179" s="123"/>
      <c r="IO179" s="123"/>
    </row>
    <row r="180" s="122" customFormat="1" spans="1:249">
      <c r="A180" s="128"/>
      <c r="B180" s="129"/>
      <c r="C180" s="130"/>
      <c r="D180" s="131"/>
      <c r="E180" s="131"/>
      <c r="HS180" s="123"/>
      <c r="HT180" s="123"/>
      <c r="HU180" s="123"/>
      <c r="HV180" s="123"/>
      <c r="HW180" s="123"/>
      <c r="HX180" s="123"/>
      <c r="HY180" s="123"/>
      <c r="HZ180" s="123"/>
      <c r="IA180" s="123"/>
      <c r="IB180" s="123"/>
      <c r="IC180" s="123"/>
      <c r="ID180" s="123"/>
      <c r="IE180" s="123"/>
      <c r="IF180" s="123"/>
      <c r="IG180" s="123"/>
      <c r="IH180" s="123"/>
      <c r="II180" s="123"/>
      <c r="IJ180" s="123"/>
      <c r="IK180" s="123"/>
      <c r="IL180" s="123"/>
      <c r="IM180" s="123"/>
      <c r="IN180" s="123"/>
      <c r="IO180" s="123"/>
    </row>
    <row r="181" s="122" customFormat="1" spans="1:249">
      <c r="A181" s="128"/>
      <c r="B181" s="129"/>
      <c r="C181" s="130"/>
      <c r="D181" s="131"/>
      <c r="E181" s="131"/>
      <c r="HS181" s="123"/>
      <c r="HT181" s="123"/>
      <c r="HU181" s="123"/>
      <c r="HV181" s="123"/>
      <c r="HW181" s="123"/>
      <c r="HX181" s="123"/>
      <c r="HY181" s="123"/>
      <c r="HZ181" s="123"/>
      <c r="IA181" s="123"/>
      <c r="IB181" s="123"/>
      <c r="IC181" s="123"/>
      <c r="ID181" s="123"/>
      <c r="IE181" s="123"/>
      <c r="IF181" s="123"/>
      <c r="IG181" s="123"/>
      <c r="IH181" s="123"/>
      <c r="II181" s="123"/>
      <c r="IJ181" s="123"/>
      <c r="IK181" s="123"/>
      <c r="IL181" s="123"/>
      <c r="IM181" s="123"/>
      <c r="IN181" s="123"/>
      <c r="IO181" s="123"/>
    </row>
    <row r="182" s="122" customFormat="1" spans="1:249">
      <c r="A182" s="128"/>
      <c r="B182" s="129"/>
      <c r="C182" s="130"/>
      <c r="D182" s="131"/>
      <c r="E182" s="131"/>
      <c r="HS182" s="123"/>
      <c r="HT182" s="123"/>
      <c r="HU182" s="123"/>
      <c r="HV182" s="123"/>
      <c r="HW182" s="123"/>
      <c r="HX182" s="123"/>
      <c r="HY182" s="123"/>
      <c r="HZ182" s="123"/>
      <c r="IA182" s="123"/>
      <c r="IB182" s="123"/>
      <c r="IC182" s="123"/>
      <c r="ID182" s="123"/>
      <c r="IE182" s="123"/>
      <c r="IF182" s="123"/>
      <c r="IG182" s="123"/>
      <c r="IH182" s="123"/>
      <c r="II182" s="123"/>
      <c r="IJ182" s="123"/>
      <c r="IK182" s="123"/>
      <c r="IL182" s="123"/>
      <c r="IM182" s="123"/>
      <c r="IN182" s="123"/>
      <c r="IO182" s="123"/>
    </row>
    <row r="183" s="122" customFormat="1" spans="1:249">
      <c r="A183" s="128"/>
      <c r="B183" s="129"/>
      <c r="C183" s="130"/>
      <c r="D183" s="131"/>
      <c r="E183" s="131"/>
      <c r="HS183" s="123"/>
      <c r="HT183" s="123"/>
      <c r="HU183" s="123"/>
      <c r="HV183" s="123"/>
      <c r="HW183" s="123"/>
      <c r="HX183" s="123"/>
      <c r="HY183" s="123"/>
      <c r="HZ183" s="123"/>
      <c r="IA183" s="123"/>
      <c r="IB183" s="123"/>
      <c r="IC183" s="123"/>
      <c r="ID183" s="123"/>
      <c r="IE183" s="123"/>
      <c r="IF183" s="123"/>
      <c r="IG183" s="123"/>
      <c r="IH183" s="123"/>
      <c r="II183" s="123"/>
      <c r="IJ183" s="123"/>
      <c r="IK183" s="123"/>
      <c r="IL183" s="123"/>
      <c r="IM183" s="123"/>
      <c r="IN183" s="123"/>
      <c r="IO183" s="123"/>
    </row>
    <row r="184" s="122" customFormat="1" spans="1:249">
      <c r="A184" s="128"/>
      <c r="B184" s="129"/>
      <c r="C184" s="130"/>
      <c r="D184" s="131"/>
      <c r="E184" s="131"/>
      <c r="HS184" s="123"/>
      <c r="HT184" s="123"/>
      <c r="HU184" s="123"/>
      <c r="HV184" s="123"/>
      <c r="HW184" s="123"/>
      <c r="HX184" s="123"/>
      <c r="HY184" s="123"/>
      <c r="HZ184" s="123"/>
      <c r="IA184" s="123"/>
      <c r="IB184" s="123"/>
      <c r="IC184" s="123"/>
      <c r="ID184" s="123"/>
      <c r="IE184" s="123"/>
      <c r="IF184" s="123"/>
      <c r="IG184" s="123"/>
      <c r="IH184" s="123"/>
      <c r="II184" s="123"/>
      <c r="IJ184" s="123"/>
      <c r="IK184" s="123"/>
      <c r="IL184" s="123"/>
      <c r="IM184" s="123"/>
      <c r="IN184" s="123"/>
      <c r="IO184" s="123"/>
    </row>
    <row r="185" s="122" customFormat="1" spans="1:249">
      <c r="A185" s="128"/>
      <c r="B185" s="129"/>
      <c r="C185" s="130"/>
      <c r="D185" s="131"/>
      <c r="E185" s="131"/>
      <c r="HS185" s="123"/>
      <c r="HT185" s="123"/>
      <c r="HU185" s="123"/>
      <c r="HV185" s="123"/>
      <c r="HW185" s="123"/>
      <c r="HX185" s="123"/>
      <c r="HY185" s="123"/>
      <c r="HZ185" s="123"/>
      <c r="IA185" s="123"/>
      <c r="IB185" s="123"/>
      <c r="IC185" s="123"/>
      <c r="ID185" s="123"/>
      <c r="IE185" s="123"/>
      <c r="IF185" s="123"/>
      <c r="IG185" s="123"/>
      <c r="IH185" s="123"/>
      <c r="II185" s="123"/>
      <c r="IJ185" s="123"/>
      <c r="IK185" s="123"/>
      <c r="IL185" s="123"/>
      <c r="IM185" s="123"/>
      <c r="IN185" s="123"/>
      <c r="IO185" s="123"/>
    </row>
    <row r="186" s="122" customFormat="1" spans="1:249">
      <c r="A186" s="128"/>
      <c r="B186" s="129"/>
      <c r="C186" s="130"/>
      <c r="D186" s="131"/>
      <c r="E186" s="131"/>
      <c r="HS186" s="123"/>
      <c r="HT186" s="123"/>
      <c r="HU186" s="123"/>
      <c r="HV186" s="123"/>
      <c r="HW186" s="123"/>
      <c r="HX186" s="123"/>
      <c r="HY186" s="123"/>
      <c r="HZ186" s="123"/>
      <c r="IA186" s="123"/>
      <c r="IB186" s="123"/>
      <c r="IC186" s="123"/>
      <c r="ID186" s="123"/>
      <c r="IE186" s="123"/>
      <c r="IF186" s="123"/>
      <c r="IG186" s="123"/>
      <c r="IH186" s="123"/>
      <c r="II186" s="123"/>
      <c r="IJ186" s="123"/>
      <c r="IK186" s="123"/>
      <c r="IL186" s="123"/>
      <c r="IM186" s="123"/>
      <c r="IN186" s="123"/>
      <c r="IO186" s="123"/>
    </row>
    <row r="187" s="122" customFormat="1" spans="1:249">
      <c r="A187" s="128"/>
      <c r="B187" s="129"/>
      <c r="C187" s="130"/>
      <c r="D187" s="131"/>
      <c r="E187" s="131"/>
      <c r="HS187" s="123"/>
      <c r="HT187" s="123"/>
      <c r="HU187" s="123"/>
      <c r="HV187" s="123"/>
      <c r="HW187" s="123"/>
      <c r="HX187" s="123"/>
      <c r="HY187" s="123"/>
      <c r="HZ187" s="123"/>
      <c r="IA187" s="123"/>
      <c r="IB187" s="123"/>
      <c r="IC187" s="123"/>
      <c r="ID187" s="123"/>
      <c r="IE187" s="123"/>
      <c r="IF187" s="123"/>
      <c r="IG187" s="123"/>
      <c r="IH187" s="123"/>
      <c r="II187" s="123"/>
      <c r="IJ187" s="123"/>
      <c r="IK187" s="123"/>
      <c r="IL187" s="123"/>
      <c r="IM187" s="123"/>
      <c r="IN187" s="123"/>
      <c r="IO187" s="123"/>
    </row>
    <row r="188" s="122" customFormat="1" spans="1:249">
      <c r="A188" s="128"/>
      <c r="B188" s="129"/>
      <c r="C188" s="130"/>
      <c r="D188" s="131"/>
      <c r="E188" s="131"/>
      <c r="HS188" s="123"/>
      <c r="HT188" s="123"/>
      <c r="HU188" s="123"/>
      <c r="HV188" s="123"/>
      <c r="HW188" s="123"/>
      <c r="HX188" s="123"/>
      <c r="HY188" s="123"/>
      <c r="HZ188" s="123"/>
      <c r="IA188" s="123"/>
      <c r="IB188" s="123"/>
      <c r="IC188" s="123"/>
      <c r="ID188" s="123"/>
      <c r="IE188" s="123"/>
      <c r="IF188" s="123"/>
      <c r="IG188" s="123"/>
      <c r="IH188" s="123"/>
      <c r="II188" s="123"/>
      <c r="IJ188" s="123"/>
      <c r="IK188" s="123"/>
      <c r="IL188" s="123"/>
      <c r="IM188" s="123"/>
      <c r="IN188" s="123"/>
      <c r="IO188" s="123"/>
    </row>
    <row r="189" s="122" customFormat="1" spans="1:249">
      <c r="A189" s="128"/>
      <c r="B189" s="129"/>
      <c r="C189" s="130"/>
      <c r="D189" s="131"/>
      <c r="E189" s="131"/>
      <c r="HS189" s="123"/>
      <c r="HT189" s="123"/>
      <c r="HU189" s="123"/>
      <c r="HV189" s="123"/>
      <c r="HW189" s="123"/>
      <c r="HX189" s="123"/>
      <c r="HY189" s="123"/>
      <c r="HZ189" s="123"/>
      <c r="IA189" s="123"/>
      <c r="IB189" s="123"/>
      <c r="IC189" s="123"/>
      <c r="ID189" s="123"/>
      <c r="IE189" s="123"/>
      <c r="IF189" s="123"/>
      <c r="IG189" s="123"/>
      <c r="IH189" s="123"/>
      <c r="II189" s="123"/>
      <c r="IJ189" s="123"/>
      <c r="IK189" s="123"/>
      <c r="IL189" s="123"/>
      <c r="IM189" s="123"/>
      <c r="IN189" s="123"/>
      <c r="IO189" s="123"/>
    </row>
    <row r="190" s="122" customFormat="1" spans="1:249">
      <c r="A190" s="128"/>
      <c r="B190" s="129"/>
      <c r="C190" s="130"/>
      <c r="D190" s="131"/>
      <c r="E190" s="131"/>
      <c r="HS190" s="123"/>
      <c r="HT190" s="123"/>
      <c r="HU190" s="123"/>
      <c r="HV190" s="123"/>
      <c r="HW190" s="123"/>
      <c r="HX190" s="123"/>
      <c r="HY190" s="123"/>
      <c r="HZ190" s="123"/>
      <c r="IA190" s="123"/>
      <c r="IB190" s="123"/>
      <c r="IC190" s="123"/>
      <c r="ID190" s="123"/>
      <c r="IE190" s="123"/>
      <c r="IF190" s="123"/>
      <c r="IG190" s="123"/>
      <c r="IH190" s="123"/>
      <c r="II190" s="123"/>
      <c r="IJ190" s="123"/>
      <c r="IK190" s="123"/>
      <c r="IL190" s="123"/>
      <c r="IM190" s="123"/>
      <c r="IN190" s="123"/>
      <c r="IO190" s="123"/>
    </row>
    <row r="191" s="122" customFormat="1" spans="1:249">
      <c r="A191" s="128"/>
      <c r="B191" s="129"/>
      <c r="C191" s="130"/>
      <c r="D191" s="131"/>
      <c r="E191" s="131"/>
      <c r="HS191" s="123"/>
      <c r="HT191" s="123"/>
      <c r="HU191" s="123"/>
      <c r="HV191" s="123"/>
      <c r="HW191" s="123"/>
      <c r="HX191" s="123"/>
      <c r="HY191" s="123"/>
      <c r="HZ191" s="123"/>
      <c r="IA191" s="123"/>
      <c r="IB191" s="123"/>
      <c r="IC191" s="123"/>
      <c r="ID191" s="123"/>
      <c r="IE191" s="123"/>
      <c r="IF191" s="123"/>
      <c r="IG191" s="123"/>
      <c r="IH191" s="123"/>
      <c r="II191" s="123"/>
      <c r="IJ191" s="123"/>
      <c r="IK191" s="123"/>
      <c r="IL191" s="123"/>
      <c r="IM191" s="123"/>
      <c r="IN191" s="123"/>
      <c r="IO191" s="123"/>
    </row>
    <row r="192" s="122" customFormat="1" spans="1:249">
      <c r="A192" s="128"/>
      <c r="B192" s="129"/>
      <c r="C192" s="130"/>
      <c r="D192" s="131"/>
      <c r="E192" s="131"/>
      <c r="HS192" s="123"/>
      <c r="HT192" s="123"/>
      <c r="HU192" s="123"/>
      <c r="HV192" s="123"/>
      <c r="HW192" s="123"/>
      <c r="HX192" s="123"/>
      <c r="HY192" s="123"/>
      <c r="HZ192" s="123"/>
      <c r="IA192" s="123"/>
      <c r="IB192" s="123"/>
      <c r="IC192" s="123"/>
      <c r="ID192" s="123"/>
      <c r="IE192" s="123"/>
      <c r="IF192" s="123"/>
      <c r="IG192" s="123"/>
      <c r="IH192" s="123"/>
      <c r="II192" s="123"/>
      <c r="IJ192" s="123"/>
      <c r="IK192" s="123"/>
      <c r="IL192" s="123"/>
      <c r="IM192" s="123"/>
      <c r="IN192" s="123"/>
      <c r="IO192" s="123"/>
    </row>
    <row r="193" s="122" customFormat="1" spans="1:249">
      <c r="A193" s="128"/>
      <c r="B193" s="129"/>
      <c r="C193" s="130"/>
      <c r="D193" s="131"/>
      <c r="E193" s="131"/>
      <c r="HS193" s="123"/>
      <c r="HT193" s="123"/>
      <c r="HU193" s="123"/>
      <c r="HV193" s="123"/>
      <c r="HW193" s="123"/>
      <c r="HX193" s="123"/>
      <c r="HY193" s="123"/>
      <c r="HZ193" s="123"/>
      <c r="IA193" s="123"/>
      <c r="IB193" s="123"/>
      <c r="IC193" s="123"/>
      <c r="ID193" s="123"/>
      <c r="IE193" s="123"/>
      <c r="IF193" s="123"/>
      <c r="IG193" s="123"/>
      <c r="IH193" s="123"/>
      <c r="II193" s="123"/>
      <c r="IJ193" s="123"/>
      <c r="IK193" s="123"/>
      <c r="IL193" s="123"/>
      <c r="IM193" s="123"/>
      <c r="IN193" s="123"/>
      <c r="IO193" s="123"/>
    </row>
    <row r="194" s="122" customFormat="1" spans="1:249">
      <c r="A194" s="128"/>
      <c r="B194" s="129"/>
      <c r="C194" s="130"/>
      <c r="D194" s="131"/>
      <c r="E194" s="131"/>
      <c r="HS194" s="123"/>
      <c r="HT194" s="123"/>
      <c r="HU194" s="123"/>
      <c r="HV194" s="123"/>
      <c r="HW194" s="123"/>
      <c r="HX194" s="123"/>
      <c r="HY194" s="123"/>
      <c r="HZ194" s="123"/>
      <c r="IA194" s="123"/>
      <c r="IB194" s="123"/>
      <c r="IC194" s="123"/>
      <c r="ID194" s="123"/>
      <c r="IE194" s="123"/>
      <c r="IF194" s="123"/>
      <c r="IG194" s="123"/>
      <c r="IH194" s="123"/>
      <c r="II194" s="123"/>
      <c r="IJ194" s="123"/>
      <c r="IK194" s="123"/>
      <c r="IL194" s="123"/>
      <c r="IM194" s="123"/>
      <c r="IN194" s="123"/>
      <c r="IO194" s="123"/>
    </row>
    <row r="195" s="122" customFormat="1" spans="1:249">
      <c r="A195" s="128"/>
      <c r="B195" s="129"/>
      <c r="C195" s="130"/>
      <c r="D195" s="131"/>
      <c r="E195" s="131"/>
      <c r="HS195" s="123"/>
      <c r="HT195" s="123"/>
      <c r="HU195" s="123"/>
      <c r="HV195" s="123"/>
      <c r="HW195" s="123"/>
      <c r="HX195" s="123"/>
      <c r="HY195" s="123"/>
      <c r="HZ195" s="123"/>
      <c r="IA195" s="123"/>
      <c r="IB195" s="123"/>
      <c r="IC195" s="123"/>
      <c r="ID195" s="123"/>
      <c r="IE195" s="123"/>
      <c r="IF195" s="123"/>
      <c r="IG195" s="123"/>
      <c r="IH195" s="123"/>
      <c r="II195" s="123"/>
      <c r="IJ195" s="123"/>
      <c r="IK195" s="123"/>
      <c r="IL195" s="123"/>
      <c r="IM195" s="123"/>
      <c r="IN195" s="123"/>
      <c r="IO195" s="123"/>
    </row>
    <row r="196" s="122" customFormat="1" spans="1:249">
      <c r="A196" s="128"/>
      <c r="B196" s="129"/>
      <c r="C196" s="130"/>
      <c r="D196" s="131"/>
      <c r="E196" s="131"/>
      <c r="HS196" s="123"/>
      <c r="HT196" s="123"/>
      <c r="HU196" s="123"/>
      <c r="HV196" s="123"/>
      <c r="HW196" s="123"/>
      <c r="HX196" s="123"/>
      <c r="HY196" s="123"/>
      <c r="HZ196" s="123"/>
      <c r="IA196" s="123"/>
      <c r="IB196" s="123"/>
      <c r="IC196" s="123"/>
      <c r="ID196" s="123"/>
      <c r="IE196" s="123"/>
      <c r="IF196" s="123"/>
      <c r="IG196" s="123"/>
      <c r="IH196" s="123"/>
      <c r="II196" s="123"/>
      <c r="IJ196" s="123"/>
      <c r="IK196" s="123"/>
      <c r="IL196" s="123"/>
      <c r="IM196" s="123"/>
      <c r="IN196" s="123"/>
      <c r="IO196" s="123"/>
    </row>
    <row r="197" s="122" customFormat="1" spans="1:249">
      <c r="A197" s="128"/>
      <c r="B197" s="129"/>
      <c r="C197" s="130"/>
      <c r="D197" s="131"/>
      <c r="E197" s="131"/>
      <c r="HS197" s="123"/>
      <c r="HT197" s="123"/>
      <c r="HU197" s="123"/>
      <c r="HV197" s="123"/>
      <c r="HW197" s="123"/>
      <c r="HX197" s="123"/>
      <c r="HY197" s="123"/>
      <c r="HZ197" s="123"/>
      <c r="IA197" s="123"/>
      <c r="IB197" s="123"/>
      <c r="IC197" s="123"/>
      <c r="ID197" s="123"/>
      <c r="IE197" s="123"/>
      <c r="IF197" s="123"/>
      <c r="IG197" s="123"/>
      <c r="IH197" s="123"/>
      <c r="II197" s="123"/>
      <c r="IJ197" s="123"/>
      <c r="IK197" s="123"/>
      <c r="IL197" s="123"/>
      <c r="IM197" s="123"/>
      <c r="IN197" s="123"/>
      <c r="IO197" s="123"/>
    </row>
    <row r="198" s="122" customFormat="1" spans="1:249">
      <c r="A198" s="128"/>
      <c r="B198" s="129"/>
      <c r="C198" s="130"/>
      <c r="D198" s="131"/>
      <c r="E198" s="131"/>
      <c r="HS198" s="123"/>
      <c r="HT198" s="123"/>
      <c r="HU198" s="123"/>
      <c r="HV198" s="123"/>
      <c r="HW198" s="123"/>
      <c r="HX198" s="123"/>
      <c r="HY198" s="123"/>
      <c r="HZ198" s="123"/>
      <c r="IA198" s="123"/>
      <c r="IB198" s="123"/>
      <c r="IC198" s="123"/>
      <c r="ID198" s="123"/>
      <c r="IE198" s="123"/>
      <c r="IF198" s="123"/>
      <c r="IG198" s="123"/>
      <c r="IH198" s="123"/>
      <c r="II198" s="123"/>
      <c r="IJ198" s="123"/>
      <c r="IK198" s="123"/>
      <c r="IL198" s="123"/>
      <c r="IM198" s="123"/>
      <c r="IN198" s="123"/>
      <c r="IO198" s="123"/>
    </row>
    <row r="199" s="122" customFormat="1" spans="1:249">
      <c r="A199" s="128"/>
      <c r="B199" s="129"/>
      <c r="C199" s="130"/>
      <c r="D199" s="131"/>
      <c r="E199" s="131"/>
      <c r="HS199" s="123"/>
      <c r="HT199" s="123"/>
      <c r="HU199" s="123"/>
      <c r="HV199" s="123"/>
      <c r="HW199" s="123"/>
      <c r="HX199" s="123"/>
      <c r="HY199" s="123"/>
      <c r="HZ199" s="123"/>
      <c r="IA199" s="123"/>
      <c r="IB199" s="123"/>
      <c r="IC199" s="123"/>
      <c r="ID199" s="123"/>
      <c r="IE199" s="123"/>
      <c r="IF199" s="123"/>
      <c r="IG199" s="123"/>
      <c r="IH199" s="123"/>
      <c r="II199" s="123"/>
      <c r="IJ199" s="123"/>
      <c r="IK199" s="123"/>
      <c r="IL199" s="123"/>
      <c r="IM199" s="123"/>
      <c r="IN199" s="123"/>
      <c r="IO199" s="123"/>
    </row>
    <row r="200" s="122" customFormat="1" spans="1:249">
      <c r="A200" s="128"/>
      <c r="B200" s="129"/>
      <c r="C200" s="130"/>
      <c r="D200" s="131"/>
      <c r="E200" s="131"/>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row>
    <row r="201" s="122" customFormat="1" spans="1:249">
      <c r="A201" s="128"/>
      <c r="B201" s="129"/>
      <c r="C201" s="130"/>
      <c r="D201" s="131"/>
      <c r="E201" s="131"/>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row>
    <row r="202" s="122" customFormat="1" spans="1:249">
      <c r="A202" s="128"/>
      <c r="B202" s="129"/>
      <c r="C202" s="130"/>
      <c r="D202" s="131"/>
      <c r="E202" s="131"/>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row>
    <row r="203" s="122" customFormat="1" spans="1:249">
      <c r="A203" s="128"/>
      <c r="B203" s="129"/>
      <c r="C203" s="130"/>
      <c r="D203" s="131"/>
      <c r="E203" s="131"/>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row>
    <row r="204" s="122" customFormat="1" spans="1:249">
      <c r="A204" s="128"/>
      <c r="B204" s="129"/>
      <c r="C204" s="130"/>
      <c r="D204" s="131"/>
      <c r="E204" s="131"/>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row>
    <row r="205" s="122" customFormat="1" spans="1:249">
      <c r="A205" s="128"/>
      <c r="B205" s="129"/>
      <c r="C205" s="130"/>
      <c r="D205" s="131"/>
      <c r="E205" s="131"/>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row>
    <row r="206" s="122" customFormat="1" spans="1:249">
      <c r="A206" s="128"/>
      <c r="B206" s="129"/>
      <c r="C206" s="130"/>
      <c r="D206" s="131"/>
      <c r="E206" s="131"/>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row>
    <row r="207" s="122" customFormat="1" spans="1:249">
      <c r="A207" s="128"/>
      <c r="B207" s="129"/>
      <c r="C207" s="130"/>
      <c r="D207" s="131"/>
      <c r="E207" s="131"/>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row>
    <row r="208" s="122" customFormat="1" spans="1:249">
      <c r="A208" s="128"/>
      <c r="B208" s="129"/>
      <c r="C208" s="130"/>
      <c r="D208" s="131"/>
      <c r="E208" s="131"/>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row>
    <row r="209" s="122" customFormat="1" spans="1:249">
      <c r="A209" s="128"/>
      <c r="B209" s="129"/>
      <c r="C209" s="130"/>
      <c r="D209" s="131"/>
      <c r="E209" s="131"/>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row>
    <row r="210" s="122" customFormat="1" spans="1:249">
      <c r="A210" s="128"/>
      <c r="B210" s="129"/>
      <c r="C210" s="130"/>
      <c r="D210" s="131"/>
      <c r="E210" s="131"/>
      <c r="HS210" s="123"/>
      <c r="HT210" s="123"/>
      <c r="HU210" s="123"/>
      <c r="HV210" s="123"/>
      <c r="HW210" s="123"/>
      <c r="HX210" s="123"/>
      <c r="HY210" s="123"/>
      <c r="HZ210" s="123"/>
      <c r="IA210" s="123"/>
      <c r="IB210" s="123"/>
      <c r="IC210" s="123"/>
      <c r="ID210" s="123"/>
      <c r="IE210" s="123"/>
      <c r="IF210" s="123"/>
      <c r="IG210" s="123"/>
      <c r="IH210" s="123"/>
      <c r="II210" s="123"/>
      <c r="IJ210" s="123"/>
      <c r="IK210" s="123"/>
      <c r="IL210" s="123"/>
      <c r="IM210" s="123"/>
      <c r="IN210" s="123"/>
      <c r="IO210" s="123"/>
    </row>
    <row r="211" s="122" customFormat="1" spans="1:249">
      <c r="A211" s="128"/>
      <c r="B211" s="129"/>
      <c r="C211" s="130"/>
      <c r="D211" s="131"/>
      <c r="E211" s="131"/>
      <c r="HS211" s="123"/>
      <c r="HT211" s="123"/>
      <c r="HU211" s="123"/>
      <c r="HV211" s="123"/>
      <c r="HW211" s="123"/>
      <c r="HX211" s="123"/>
      <c r="HY211" s="123"/>
      <c r="HZ211" s="123"/>
      <c r="IA211" s="123"/>
      <c r="IB211" s="123"/>
      <c r="IC211" s="123"/>
      <c r="ID211" s="123"/>
      <c r="IE211" s="123"/>
      <c r="IF211" s="123"/>
      <c r="IG211" s="123"/>
      <c r="IH211" s="123"/>
      <c r="II211" s="123"/>
      <c r="IJ211" s="123"/>
      <c r="IK211" s="123"/>
      <c r="IL211" s="123"/>
      <c r="IM211" s="123"/>
      <c r="IN211" s="123"/>
      <c r="IO211" s="123"/>
    </row>
    <row r="212" s="122" customFormat="1" spans="1:249">
      <c r="A212" s="128"/>
      <c r="B212" s="129"/>
      <c r="C212" s="130"/>
      <c r="D212" s="131"/>
      <c r="E212" s="131"/>
      <c r="HS212" s="123"/>
      <c r="HT212" s="123"/>
      <c r="HU212" s="123"/>
      <c r="HV212" s="123"/>
      <c r="HW212" s="123"/>
      <c r="HX212" s="123"/>
      <c r="HY212" s="123"/>
      <c r="HZ212" s="123"/>
      <c r="IA212" s="123"/>
      <c r="IB212" s="123"/>
      <c r="IC212" s="123"/>
      <c r="ID212" s="123"/>
      <c r="IE212" s="123"/>
      <c r="IF212" s="123"/>
      <c r="IG212" s="123"/>
      <c r="IH212" s="123"/>
      <c r="II212" s="123"/>
      <c r="IJ212" s="123"/>
      <c r="IK212" s="123"/>
      <c r="IL212" s="123"/>
      <c r="IM212" s="123"/>
      <c r="IN212" s="123"/>
      <c r="IO212" s="123"/>
    </row>
    <row r="213" s="122" customFormat="1" spans="1:249">
      <c r="A213" s="128"/>
      <c r="B213" s="129"/>
      <c r="C213" s="130"/>
      <c r="D213" s="131"/>
      <c r="E213" s="131"/>
      <c r="HS213" s="123"/>
      <c r="HT213" s="123"/>
      <c r="HU213" s="123"/>
      <c r="HV213" s="123"/>
      <c r="HW213" s="123"/>
      <c r="HX213" s="123"/>
      <c r="HY213" s="123"/>
      <c r="HZ213" s="123"/>
      <c r="IA213" s="123"/>
      <c r="IB213" s="123"/>
      <c r="IC213" s="123"/>
      <c r="ID213" s="123"/>
      <c r="IE213" s="123"/>
      <c r="IF213" s="123"/>
      <c r="IG213" s="123"/>
      <c r="IH213" s="123"/>
      <c r="II213" s="123"/>
      <c r="IJ213" s="123"/>
      <c r="IK213" s="123"/>
      <c r="IL213" s="123"/>
      <c r="IM213" s="123"/>
      <c r="IN213" s="123"/>
      <c r="IO213" s="123"/>
    </row>
    <row r="214" s="122" customFormat="1" spans="1:249">
      <c r="A214" s="128"/>
      <c r="B214" s="129"/>
      <c r="C214" s="130"/>
      <c r="D214" s="131"/>
      <c r="E214" s="131"/>
      <c r="HS214" s="123"/>
      <c r="HT214" s="123"/>
      <c r="HU214" s="123"/>
      <c r="HV214" s="123"/>
      <c r="HW214" s="123"/>
      <c r="HX214" s="123"/>
      <c r="HY214" s="123"/>
      <c r="HZ214" s="123"/>
      <c r="IA214" s="123"/>
      <c r="IB214" s="123"/>
      <c r="IC214" s="123"/>
      <c r="ID214" s="123"/>
      <c r="IE214" s="123"/>
      <c r="IF214" s="123"/>
      <c r="IG214" s="123"/>
      <c r="IH214" s="123"/>
      <c r="II214" s="123"/>
      <c r="IJ214" s="123"/>
      <c r="IK214" s="123"/>
      <c r="IL214" s="123"/>
      <c r="IM214" s="123"/>
      <c r="IN214" s="123"/>
      <c r="IO214" s="123"/>
    </row>
    <row r="215" s="122" customFormat="1" spans="1:249">
      <c r="A215" s="128"/>
      <c r="B215" s="129"/>
      <c r="C215" s="130"/>
      <c r="D215" s="131"/>
      <c r="E215" s="131"/>
      <c r="HS215" s="123"/>
      <c r="HT215" s="123"/>
      <c r="HU215" s="123"/>
      <c r="HV215" s="123"/>
      <c r="HW215" s="123"/>
      <c r="HX215" s="123"/>
      <c r="HY215" s="123"/>
      <c r="HZ215" s="123"/>
      <c r="IA215" s="123"/>
      <c r="IB215" s="123"/>
      <c r="IC215" s="123"/>
      <c r="ID215" s="123"/>
      <c r="IE215" s="123"/>
      <c r="IF215" s="123"/>
      <c r="IG215" s="123"/>
      <c r="IH215" s="123"/>
      <c r="II215" s="123"/>
      <c r="IJ215" s="123"/>
      <c r="IK215" s="123"/>
      <c r="IL215" s="123"/>
      <c r="IM215" s="123"/>
      <c r="IN215" s="123"/>
      <c r="IO215" s="123"/>
    </row>
    <row r="216" s="122" customFormat="1" spans="1:249">
      <c r="A216" s="128"/>
      <c r="B216" s="129"/>
      <c r="C216" s="130"/>
      <c r="D216" s="131"/>
      <c r="E216" s="131"/>
      <c r="HS216" s="123"/>
      <c r="HT216" s="123"/>
      <c r="HU216" s="123"/>
      <c r="HV216" s="123"/>
      <c r="HW216" s="123"/>
      <c r="HX216" s="123"/>
      <c r="HY216" s="123"/>
      <c r="HZ216" s="123"/>
      <c r="IA216" s="123"/>
      <c r="IB216" s="123"/>
      <c r="IC216" s="123"/>
      <c r="ID216" s="123"/>
      <c r="IE216" s="123"/>
      <c r="IF216" s="123"/>
      <c r="IG216" s="123"/>
      <c r="IH216" s="123"/>
      <c r="II216" s="123"/>
      <c r="IJ216" s="123"/>
      <c r="IK216" s="123"/>
      <c r="IL216" s="123"/>
      <c r="IM216" s="123"/>
      <c r="IN216" s="123"/>
      <c r="IO216" s="123"/>
    </row>
    <row r="217" s="122" customFormat="1" spans="1:249">
      <c r="A217" s="128"/>
      <c r="B217" s="129"/>
      <c r="C217" s="130"/>
      <c r="D217" s="131"/>
      <c r="E217" s="131"/>
      <c r="HS217" s="123"/>
      <c r="HT217" s="123"/>
      <c r="HU217" s="123"/>
      <c r="HV217" s="123"/>
      <c r="HW217" s="123"/>
      <c r="HX217" s="123"/>
      <c r="HY217" s="123"/>
      <c r="HZ217" s="123"/>
      <c r="IA217" s="123"/>
      <c r="IB217" s="123"/>
      <c r="IC217" s="123"/>
      <c r="ID217" s="123"/>
      <c r="IE217" s="123"/>
      <c r="IF217" s="123"/>
      <c r="IG217" s="123"/>
      <c r="IH217" s="123"/>
      <c r="II217" s="123"/>
      <c r="IJ217" s="123"/>
      <c r="IK217" s="123"/>
      <c r="IL217" s="123"/>
      <c r="IM217" s="123"/>
      <c r="IN217" s="123"/>
      <c r="IO217" s="123"/>
    </row>
    <row r="218" s="122" customFormat="1" spans="1:249">
      <c r="A218" s="128"/>
      <c r="B218" s="129"/>
      <c r="C218" s="130"/>
      <c r="D218" s="131"/>
      <c r="E218" s="131"/>
      <c r="HS218" s="123"/>
      <c r="HT218" s="123"/>
      <c r="HU218" s="123"/>
      <c r="HV218" s="123"/>
      <c r="HW218" s="123"/>
      <c r="HX218" s="123"/>
      <c r="HY218" s="123"/>
      <c r="HZ218" s="123"/>
      <c r="IA218" s="123"/>
      <c r="IB218" s="123"/>
      <c r="IC218" s="123"/>
      <c r="ID218" s="123"/>
      <c r="IE218" s="123"/>
      <c r="IF218" s="123"/>
      <c r="IG218" s="123"/>
      <c r="IH218" s="123"/>
      <c r="II218" s="123"/>
      <c r="IJ218" s="123"/>
      <c r="IK218" s="123"/>
      <c r="IL218" s="123"/>
      <c r="IM218" s="123"/>
      <c r="IN218" s="123"/>
      <c r="IO218" s="123"/>
    </row>
    <row r="219" s="122" customFormat="1" spans="1:249">
      <c r="A219" s="128"/>
      <c r="B219" s="129"/>
      <c r="C219" s="130"/>
      <c r="D219" s="131"/>
      <c r="E219" s="131"/>
      <c r="HS219" s="123"/>
      <c r="HT219" s="123"/>
      <c r="HU219" s="123"/>
      <c r="HV219" s="123"/>
      <c r="HW219" s="123"/>
      <c r="HX219" s="123"/>
      <c r="HY219" s="123"/>
      <c r="HZ219" s="123"/>
      <c r="IA219" s="123"/>
      <c r="IB219" s="123"/>
      <c r="IC219" s="123"/>
      <c r="ID219" s="123"/>
      <c r="IE219" s="123"/>
      <c r="IF219" s="123"/>
      <c r="IG219" s="123"/>
      <c r="IH219" s="123"/>
      <c r="II219" s="123"/>
      <c r="IJ219" s="123"/>
      <c r="IK219" s="123"/>
      <c r="IL219" s="123"/>
      <c r="IM219" s="123"/>
      <c r="IN219" s="123"/>
      <c r="IO219" s="123"/>
    </row>
    <row r="220" s="122" customFormat="1" spans="1:249">
      <c r="A220" s="128"/>
      <c r="B220" s="129"/>
      <c r="C220" s="130"/>
      <c r="D220" s="131"/>
      <c r="E220" s="131"/>
      <c r="HS220" s="123"/>
      <c r="HT220" s="123"/>
      <c r="HU220" s="123"/>
      <c r="HV220" s="123"/>
      <c r="HW220" s="123"/>
      <c r="HX220" s="123"/>
      <c r="HY220" s="123"/>
      <c r="HZ220" s="123"/>
      <c r="IA220" s="123"/>
      <c r="IB220" s="123"/>
      <c r="IC220" s="123"/>
      <c r="ID220" s="123"/>
      <c r="IE220" s="123"/>
      <c r="IF220" s="123"/>
      <c r="IG220" s="123"/>
      <c r="IH220" s="123"/>
      <c r="II220" s="123"/>
      <c r="IJ220" s="123"/>
      <c r="IK220" s="123"/>
      <c r="IL220" s="123"/>
      <c r="IM220" s="123"/>
      <c r="IN220" s="123"/>
      <c r="IO220" s="123"/>
    </row>
    <row r="221" s="122" customFormat="1" spans="1:249">
      <c r="A221" s="128"/>
      <c r="B221" s="129"/>
      <c r="C221" s="130"/>
      <c r="D221" s="131"/>
      <c r="E221" s="131"/>
      <c r="HS221" s="123"/>
      <c r="HT221" s="123"/>
      <c r="HU221" s="123"/>
      <c r="HV221" s="123"/>
      <c r="HW221" s="123"/>
      <c r="HX221" s="123"/>
      <c r="HY221" s="123"/>
      <c r="HZ221" s="123"/>
      <c r="IA221" s="123"/>
      <c r="IB221" s="123"/>
      <c r="IC221" s="123"/>
      <c r="ID221" s="123"/>
      <c r="IE221" s="123"/>
      <c r="IF221" s="123"/>
      <c r="IG221" s="123"/>
      <c r="IH221" s="123"/>
      <c r="II221" s="123"/>
      <c r="IJ221" s="123"/>
      <c r="IK221" s="123"/>
      <c r="IL221" s="123"/>
      <c r="IM221" s="123"/>
      <c r="IN221" s="123"/>
      <c r="IO221" s="123"/>
    </row>
    <row r="222" s="122" customFormat="1" spans="1:249">
      <c r="A222" s="128"/>
      <c r="B222" s="129"/>
      <c r="C222" s="130"/>
      <c r="D222" s="131"/>
      <c r="E222" s="131"/>
      <c r="HS222" s="123"/>
      <c r="HT222" s="123"/>
      <c r="HU222" s="123"/>
      <c r="HV222" s="123"/>
      <c r="HW222" s="123"/>
      <c r="HX222" s="123"/>
      <c r="HY222" s="123"/>
      <c r="HZ222" s="123"/>
      <c r="IA222" s="123"/>
      <c r="IB222" s="123"/>
      <c r="IC222" s="123"/>
      <c r="ID222" s="123"/>
      <c r="IE222" s="123"/>
      <c r="IF222" s="123"/>
      <c r="IG222" s="123"/>
      <c r="IH222" s="123"/>
      <c r="II222" s="123"/>
      <c r="IJ222" s="123"/>
      <c r="IK222" s="123"/>
      <c r="IL222" s="123"/>
      <c r="IM222" s="123"/>
      <c r="IN222" s="123"/>
      <c r="IO222" s="123"/>
    </row>
    <row r="223" s="122" customFormat="1" spans="1:249">
      <c r="A223" s="128"/>
      <c r="B223" s="129"/>
      <c r="C223" s="130"/>
      <c r="D223" s="131"/>
      <c r="E223" s="131"/>
      <c r="HS223" s="123"/>
      <c r="HT223" s="123"/>
      <c r="HU223" s="123"/>
      <c r="HV223" s="123"/>
      <c r="HW223" s="123"/>
      <c r="HX223" s="123"/>
      <c r="HY223" s="123"/>
      <c r="HZ223" s="123"/>
      <c r="IA223" s="123"/>
      <c r="IB223" s="123"/>
      <c r="IC223" s="123"/>
      <c r="ID223" s="123"/>
      <c r="IE223" s="123"/>
      <c r="IF223" s="123"/>
      <c r="IG223" s="123"/>
      <c r="IH223" s="123"/>
      <c r="II223" s="123"/>
      <c r="IJ223" s="123"/>
      <c r="IK223" s="123"/>
      <c r="IL223" s="123"/>
      <c r="IM223" s="123"/>
      <c r="IN223" s="123"/>
      <c r="IO223" s="123"/>
    </row>
    <row r="224" s="122" customFormat="1" spans="1:249">
      <c r="A224" s="128"/>
      <c r="B224" s="129"/>
      <c r="C224" s="130"/>
      <c r="D224" s="131"/>
      <c r="E224" s="131"/>
      <c r="HS224" s="123"/>
      <c r="HT224" s="123"/>
      <c r="HU224" s="123"/>
      <c r="HV224" s="123"/>
      <c r="HW224" s="123"/>
      <c r="HX224" s="123"/>
      <c r="HY224" s="123"/>
      <c r="HZ224" s="123"/>
      <c r="IA224" s="123"/>
      <c r="IB224" s="123"/>
      <c r="IC224" s="123"/>
      <c r="ID224" s="123"/>
      <c r="IE224" s="123"/>
      <c r="IF224" s="123"/>
      <c r="IG224" s="123"/>
      <c r="IH224" s="123"/>
      <c r="II224" s="123"/>
      <c r="IJ224" s="123"/>
      <c r="IK224" s="123"/>
      <c r="IL224" s="123"/>
      <c r="IM224" s="123"/>
      <c r="IN224" s="123"/>
      <c r="IO224" s="123"/>
    </row>
    <row r="225" s="122" customFormat="1" spans="1:249">
      <c r="A225" s="128"/>
      <c r="B225" s="129"/>
      <c r="C225" s="130"/>
      <c r="D225" s="131"/>
      <c r="E225" s="131"/>
      <c r="HS225" s="123"/>
      <c r="HT225" s="123"/>
      <c r="HU225" s="123"/>
      <c r="HV225" s="123"/>
      <c r="HW225" s="123"/>
      <c r="HX225" s="123"/>
      <c r="HY225" s="123"/>
      <c r="HZ225" s="123"/>
      <c r="IA225" s="123"/>
      <c r="IB225" s="123"/>
      <c r="IC225" s="123"/>
      <c r="ID225" s="123"/>
      <c r="IE225" s="123"/>
      <c r="IF225" s="123"/>
      <c r="IG225" s="123"/>
      <c r="IH225" s="123"/>
      <c r="II225" s="123"/>
      <c r="IJ225" s="123"/>
      <c r="IK225" s="123"/>
      <c r="IL225" s="123"/>
      <c r="IM225" s="123"/>
      <c r="IN225" s="123"/>
      <c r="IO225" s="123"/>
    </row>
    <row r="226" s="122" customFormat="1" spans="1:249">
      <c r="A226" s="128"/>
      <c r="B226" s="129"/>
      <c r="C226" s="130"/>
      <c r="D226" s="131"/>
      <c r="E226" s="131"/>
      <c r="HS226" s="123"/>
      <c r="HT226" s="123"/>
      <c r="HU226" s="123"/>
      <c r="HV226" s="123"/>
      <c r="HW226" s="123"/>
      <c r="HX226" s="123"/>
      <c r="HY226" s="123"/>
      <c r="HZ226" s="123"/>
      <c r="IA226" s="123"/>
      <c r="IB226" s="123"/>
      <c r="IC226" s="123"/>
      <c r="ID226" s="123"/>
      <c r="IE226" s="123"/>
      <c r="IF226" s="123"/>
      <c r="IG226" s="123"/>
      <c r="IH226" s="123"/>
      <c r="II226" s="123"/>
      <c r="IJ226" s="123"/>
      <c r="IK226" s="123"/>
      <c r="IL226" s="123"/>
      <c r="IM226" s="123"/>
      <c r="IN226" s="123"/>
      <c r="IO226" s="123"/>
    </row>
  </sheetData>
  <mergeCells count="3">
    <mergeCell ref="A2:E2"/>
    <mergeCell ref="A4:B4"/>
    <mergeCell ref="C4:E4"/>
  </mergeCells>
  <printOptions horizontalCentered="1"/>
  <pageMargins left="0.357638888888889" right="0.357638888888889" top="0.409027777777778" bottom="0.409027777777778" header="0.5" footer="0.5"/>
  <pageSetup paperSize="9" scale="8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4" tint="0.8"/>
    <pageSetUpPr fitToPage="1"/>
  </sheetPr>
  <dimension ref="A1:IQ111"/>
  <sheetViews>
    <sheetView view="pageBreakPreview" zoomScaleNormal="100" zoomScaleSheetLayoutView="100" workbookViewId="0">
      <selection activeCell="F17" sqref="F17"/>
    </sheetView>
  </sheetViews>
  <sheetFormatPr defaultColWidth="12.1428571428571" defaultRowHeight="14.25"/>
  <cols>
    <col min="1" max="1" width="45.4285714285714" style="52" customWidth="1"/>
    <col min="2" max="3" width="16.2857142857143" style="52" customWidth="1"/>
    <col min="4" max="4" width="22.7142857142857" style="52" customWidth="1"/>
    <col min="5" max="17" width="10.2857142857143" style="52" customWidth="1"/>
    <col min="18" max="18" width="10.7142857142857" style="52" customWidth="1"/>
    <col min="19" max="27" width="10.2857142857143" style="52" customWidth="1"/>
    <col min="28" max="219" width="12.1428571428571" style="52" customWidth="1"/>
    <col min="220" max="250" width="10.2857142857143" style="52" customWidth="1"/>
    <col min="251" max="251" width="12.1428571428571" style="52" customWidth="1"/>
    <col min="252" max="16384" width="12.1428571428571" style="52"/>
  </cols>
  <sheetData>
    <row r="1" s="91" customFormat="1" spans="1:251">
      <c r="A1" s="5" t="s">
        <v>1238</v>
      </c>
      <c r="B1" s="5"/>
      <c r="C1" s="5"/>
      <c r="D1" s="5"/>
      <c r="IQ1" s="93"/>
    </row>
    <row r="2" s="48" customFormat="1" ht="27.95" customHeight="1" spans="1:4">
      <c r="A2" s="53" t="s">
        <v>1239</v>
      </c>
      <c r="B2" s="53"/>
      <c r="C2" s="53"/>
      <c r="D2" s="53"/>
    </row>
    <row r="3" s="55" customFormat="1" ht="20.1" customHeight="1" spans="4:4">
      <c r="D3" s="56" t="s">
        <v>7</v>
      </c>
    </row>
    <row r="4" s="50" customFormat="1" ht="26.1" customHeight="1" spans="1:4">
      <c r="A4" s="107" t="s">
        <v>8</v>
      </c>
      <c r="B4" s="97" t="s">
        <v>1240</v>
      </c>
      <c r="C4" s="97" t="s">
        <v>1241</v>
      </c>
      <c r="D4" s="97" t="s">
        <v>1242</v>
      </c>
    </row>
    <row r="5" ht="26.1" customHeight="1" spans="1:4">
      <c r="A5" s="108" t="s">
        <v>1243</v>
      </c>
      <c r="B5" s="109">
        <f>B6+B9</f>
        <v>419</v>
      </c>
      <c r="C5" s="109">
        <v>386</v>
      </c>
      <c r="D5" s="110">
        <f>C5-B5</f>
        <v>-33</v>
      </c>
    </row>
    <row r="6" ht="26.1" customHeight="1" spans="1:4">
      <c r="A6" s="111" t="s">
        <v>1244</v>
      </c>
      <c r="B6" s="112">
        <v>63</v>
      </c>
      <c r="C6" s="112">
        <v>106</v>
      </c>
      <c r="D6" s="110">
        <f>C6-B6</f>
        <v>43</v>
      </c>
    </row>
    <row r="7" ht="26.1" customHeight="1" spans="1:4">
      <c r="A7" s="113" t="s">
        <v>1245</v>
      </c>
      <c r="B7" s="112"/>
      <c r="C7" s="112"/>
      <c r="D7" s="110"/>
    </row>
    <row r="8" ht="26.1" customHeight="1" spans="1:4">
      <c r="A8" s="113" t="s">
        <v>1246</v>
      </c>
      <c r="B8" s="112">
        <v>63</v>
      </c>
      <c r="C8" s="112">
        <v>106</v>
      </c>
      <c r="D8" s="110">
        <f>C8-B8</f>
        <v>43</v>
      </c>
    </row>
    <row r="9" ht="26.1" customHeight="1" spans="1:4">
      <c r="A9" s="111" t="s">
        <v>1247</v>
      </c>
      <c r="B9" s="112">
        <v>356</v>
      </c>
      <c r="C9" s="112">
        <v>280</v>
      </c>
      <c r="D9" s="110">
        <f>C9-B9</f>
        <v>-76</v>
      </c>
    </row>
    <row r="10" ht="26.1" customHeight="1" spans="1:4">
      <c r="A10" s="113" t="s">
        <v>1248</v>
      </c>
      <c r="B10" s="112"/>
      <c r="C10" s="112"/>
      <c r="D10" s="110"/>
    </row>
    <row r="11" ht="26.1" customHeight="1" spans="1:4">
      <c r="A11" s="113" t="s">
        <v>1249</v>
      </c>
      <c r="B11" s="112"/>
      <c r="C11" s="112"/>
      <c r="D11" s="110"/>
    </row>
    <row r="12" ht="26.1" customHeight="1" spans="1:4">
      <c r="A12" s="113" t="s">
        <v>1250</v>
      </c>
      <c r="B12" s="112">
        <v>356</v>
      </c>
      <c r="C12" s="112">
        <v>280</v>
      </c>
      <c r="D12" s="110">
        <f>C12-B12</f>
        <v>-76</v>
      </c>
    </row>
    <row r="13" ht="26.1" customHeight="1" spans="1:4">
      <c r="A13" s="111" t="s">
        <v>1251</v>
      </c>
      <c r="B13" s="112"/>
      <c r="C13" s="112"/>
      <c r="D13" s="110"/>
    </row>
    <row r="14" ht="26.1" customHeight="1" spans="1:4">
      <c r="A14" s="111" t="s">
        <v>1252</v>
      </c>
      <c r="B14" s="112"/>
      <c r="C14" s="112"/>
      <c r="D14" s="110"/>
    </row>
    <row r="15" ht="26.1" customHeight="1" spans="1:4">
      <c r="A15" s="111" t="s">
        <v>1253</v>
      </c>
      <c r="B15" s="112"/>
      <c r="C15" s="112"/>
      <c r="D15" s="110"/>
    </row>
    <row r="16" ht="26.1" customHeight="1" spans="1:4">
      <c r="A16" s="114"/>
      <c r="B16" s="112"/>
      <c r="C16" s="112"/>
      <c r="D16" s="110"/>
    </row>
    <row r="17" ht="26.1" customHeight="1" spans="1:4">
      <c r="A17" s="115" t="s">
        <v>1254</v>
      </c>
      <c r="B17" s="73">
        <v>4</v>
      </c>
      <c r="C17" s="73">
        <v>4</v>
      </c>
      <c r="D17" s="110">
        <f>C17-B17</f>
        <v>0</v>
      </c>
    </row>
    <row r="18" ht="26.1" customHeight="1" spans="1:4">
      <c r="A18" s="111" t="s">
        <v>1255</v>
      </c>
      <c r="B18" s="75">
        <v>4</v>
      </c>
      <c r="C18" s="75">
        <v>4</v>
      </c>
      <c r="D18" s="110">
        <f>C18-B18</f>
        <v>0</v>
      </c>
    </row>
    <row r="19" ht="26.1" customHeight="1" spans="1:4">
      <c r="A19" s="116" t="s">
        <v>1256</v>
      </c>
      <c r="B19" s="75"/>
      <c r="C19" s="75"/>
      <c r="D19" s="110"/>
    </row>
    <row r="20" ht="26.1" customHeight="1" spans="1:4">
      <c r="A20" s="115" t="s">
        <v>1257</v>
      </c>
      <c r="B20" s="117"/>
      <c r="C20" s="117"/>
      <c r="D20" s="110"/>
    </row>
    <row r="21" ht="26.1" customHeight="1" spans="1:4">
      <c r="A21" s="105" t="s">
        <v>63</v>
      </c>
      <c r="B21" s="60">
        <f>B20+B5+B17</f>
        <v>423</v>
      </c>
      <c r="C21" s="60">
        <v>390</v>
      </c>
      <c r="D21" s="110">
        <f>C21-B21</f>
        <v>-33</v>
      </c>
    </row>
    <row r="22" ht="12.75" spans="1:4">
      <c r="A22" s="118"/>
      <c r="B22" s="118"/>
      <c r="C22" s="118"/>
      <c r="D22" s="118"/>
    </row>
    <row r="23" ht="12.75" spans="1:4">
      <c r="A23" s="118"/>
      <c r="B23" s="118"/>
      <c r="C23" s="118"/>
      <c r="D23" s="118"/>
    </row>
    <row r="24" ht="12.75" spans="1:4">
      <c r="A24" s="118"/>
      <c r="B24" s="118"/>
      <c r="C24" s="118"/>
      <c r="D24" s="118"/>
    </row>
    <row r="25" ht="12.75" spans="1:4">
      <c r="A25" s="118"/>
      <c r="B25" s="118"/>
      <c r="C25" s="118"/>
      <c r="D25" s="118"/>
    </row>
    <row r="26" ht="12.75" spans="1:4">
      <c r="A26" s="118"/>
      <c r="B26" s="118"/>
      <c r="C26" s="118"/>
      <c r="D26" s="118"/>
    </row>
    <row r="27" ht="12.75" spans="1:4">
      <c r="A27" s="118"/>
      <c r="B27" s="118"/>
      <c r="C27" s="118"/>
      <c r="D27" s="118"/>
    </row>
    <row r="28" ht="12.75" spans="1:4">
      <c r="A28" s="118"/>
      <c r="B28" s="118"/>
      <c r="C28" s="118"/>
      <c r="D28" s="118"/>
    </row>
    <row r="29" ht="12.75" spans="1:4">
      <c r="A29" s="118"/>
      <c r="B29" s="118"/>
      <c r="C29" s="118"/>
      <c r="D29" s="118"/>
    </row>
    <row r="30" ht="12.75" spans="1:4">
      <c r="A30" s="118"/>
      <c r="B30" s="118"/>
      <c r="C30" s="118"/>
      <c r="D30" s="118"/>
    </row>
    <row r="31" ht="12.75" spans="1:4">
      <c r="A31" s="118"/>
      <c r="B31" s="118"/>
      <c r="C31" s="118"/>
      <c r="D31" s="118"/>
    </row>
    <row r="67" ht="12.75" hidden="1" spans="1:1">
      <c r="A67" s="119" t="s">
        <v>1258</v>
      </c>
    </row>
    <row r="68" ht="12.75" hidden="1" spans="1:1">
      <c r="A68" s="118" t="s">
        <v>1259</v>
      </c>
    </row>
    <row r="69" ht="12.75" hidden="1" spans="1:1">
      <c r="A69" s="118" t="s">
        <v>1260</v>
      </c>
    </row>
    <row r="70" ht="12.75" hidden="1" spans="1:1">
      <c r="A70" s="118" t="s">
        <v>1261</v>
      </c>
    </row>
    <row r="71" ht="12.75" hidden="1" spans="1:1">
      <c r="A71" s="118" t="s">
        <v>1262</v>
      </c>
    </row>
    <row r="72" ht="12.75" hidden="1" spans="1:1">
      <c r="A72" s="118" t="s">
        <v>1263</v>
      </c>
    </row>
    <row r="73" ht="12.75" hidden="1" spans="1:1">
      <c r="A73" s="118" t="s">
        <v>1264</v>
      </c>
    </row>
    <row r="74" ht="12.75" hidden="1" spans="1:1">
      <c r="A74" s="118" t="s">
        <v>1265</v>
      </c>
    </row>
    <row r="75" ht="12.75" hidden="1" spans="1:1">
      <c r="A75" s="118" t="s">
        <v>1266</v>
      </c>
    </row>
    <row r="76" ht="12.75" hidden="1" spans="1:1">
      <c r="A76" s="118" t="s">
        <v>1267</v>
      </c>
    </row>
    <row r="77" ht="12.75" hidden="1" spans="1:1">
      <c r="A77" s="118" t="s">
        <v>1268</v>
      </c>
    </row>
    <row r="78" ht="12.75" hidden="1" spans="1:1">
      <c r="A78" s="118" t="s">
        <v>1269</v>
      </c>
    </row>
    <row r="79" ht="12.75" hidden="1" spans="1:1">
      <c r="A79" s="118" t="s">
        <v>1270</v>
      </c>
    </row>
    <row r="80" ht="12.75" hidden="1" spans="1:1">
      <c r="A80" s="118" t="s">
        <v>1271</v>
      </c>
    </row>
    <row r="81" ht="12.75" hidden="1" spans="1:1">
      <c r="A81" s="118" t="s">
        <v>1272</v>
      </c>
    </row>
    <row r="82" ht="12.75" hidden="1" spans="1:1">
      <c r="A82" s="118" t="s">
        <v>1273</v>
      </c>
    </row>
    <row r="83" ht="12.75" hidden="1" spans="1:1">
      <c r="A83" s="118" t="s">
        <v>1274</v>
      </c>
    </row>
    <row r="84" ht="12.75" hidden="1" spans="1:1">
      <c r="A84" s="118" t="s">
        <v>1275</v>
      </c>
    </row>
    <row r="85" ht="12.75" hidden="1" spans="1:1">
      <c r="A85" s="118" t="s">
        <v>1276</v>
      </c>
    </row>
    <row r="86" ht="12.75" hidden="1" spans="1:1">
      <c r="A86" s="118" t="s">
        <v>1277</v>
      </c>
    </row>
    <row r="87" ht="12.75" hidden="1" spans="1:1">
      <c r="A87" s="118" t="s">
        <v>1278</v>
      </c>
    </row>
    <row r="88" ht="12.75" hidden="1" spans="1:1">
      <c r="A88" s="118" t="s">
        <v>1279</v>
      </c>
    </row>
    <row r="89" ht="12.75" hidden="1" spans="1:1">
      <c r="A89" s="118" t="s">
        <v>1280</v>
      </c>
    </row>
    <row r="90" ht="12.75" hidden="1" spans="1:1">
      <c r="A90" s="118" t="s">
        <v>1281</v>
      </c>
    </row>
    <row r="91" ht="12.75" hidden="1" spans="1:1">
      <c r="A91" s="118" t="s">
        <v>1282</v>
      </c>
    </row>
    <row r="92" ht="12.75" hidden="1" spans="1:1">
      <c r="A92" s="118" t="s">
        <v>1283</v>
      </c>
    </row>
    <row r="93" ht="12.75" hidden="1" spans="1:1">
      <c r="A93" s="118" t="s">
        <v>1284</v>
      </c>
    </row>
    <row r="94" ht="12.75" hidden="1" spans="1:1">
      <c r="A94" s="118" t="s">
        <v>1285</v>
      </c>
    </row>
    <row r="95" ht="12.75" hidden="1" spans="1:1">
      <c r="A95" s="118" t="s">
        <v>1286</v>
      </c>
    </row>
    <row r="96" ht="12.75" hidden="1" spans="1:1">
      <c r="A96" s="118" t="s">
        <v>1287</v>
      </c>
    </row>
    <row r="97" ht="12.75" hidden="1" spans="1:1">
      <c r="A97" s="118" t="s">
        <v>1288</v>
      </c>
    </row>
    <row r="98" hidden="1"/>
    <row r="99" ht="12.75" hidden="1" spans="1:1">
      <c r="A99" s="120" t="s">
        <v>1289</v>
      </c>
    </row>
    <row r="100" ht="12.75" hidden="1" spans="1:1">
      <c r="A100" s="120" t="s">
        <v>1290</v>
      </c>
    </row>
    <row r="101" ht="12.75" hidden="1" spans="1:1">
      <c r="A101" s="120" t="s">
        <v>1291</v>
      </c>
    </row>
    <row r="102" hidden="1"/>
    <row r="103" ht="12.75" hidden="1" spans="1:1">
      <c r="A103" s="120" t="s">
        <v>1292</v>
      </c>
    </row>
    <row r="104" ht="12.75" hidden="1" spans="1:1">
      <c r="A104" s="120" t="s">
        <v>1293</v>
      </c>
    </row>
    <row r="105" ht="12.75" hidden="1" spans="1:1">
      <c r="A105" s="120" t="s">
        <v>1294</v>
      </c>
    </row>
    <row r="106" ht="12.75" hidden="1" spans="1:1">
      <c r="A106" s="120" t="s">
        <v>1295</v>
      </c>
    </row>
    <row r="107" ht="12.75" hidden="1" spans="1:1">
      <c r="A107" s="120" t="s">
        <v>1296</v>
      </c>
    </row>
    <row r="108" hidden="1"/>
    <row r="109" ht="12.75" hidden="1" spans="1:1">
      <c r="A109" s="120" t="s">
        <v>1297</v>
      </c>
    </row>
    <row r="110" ht="12.75" hidden="1" spans="1:1">
      <c r="A110" s="120" t="s">
        <v>1298</v>
      </c>
    </row>
    <row r="111" ht="12.75" hidden="1" spans="1:1">
      <c r="A111" s="120" t="s">
        <v>1299</v>
      </c>
    </row>
  </sheetData>
  <mergeCells count="1">
    <mergeCell ref="A2:D2"/>
  </mergeCells>
  <printOptions horizontalCentered="1"/>
  <pageMargins left="0.708333333333333" right="0.511805555555556" top="0.590277777777778" bottom="0.786805555555556" header="0.511805555555556" footer="0.511805555555556"/>
  <pageSetup paperSize="9" scale="91" fitToHeight="0" orientation="portrait" horizontalDpi="600"/>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theme="4" tint="0.8"/>
    <pageSetUpPr fitToPage="1"/>
  </sheetPr>
  <dimension ref="A1:IV215"/>
  <sheetViews>
    <sheetView view="pageBreakPreview" zoomScaleNormal="100" zoomScaleSheetLayoutView="100" workbookViewId="0">
      <selection activeCell="D11" sqref="D11"/>
    </sheetView>
  </sheetViews>
  <sheetFormatPr defaultColWidth="9.14285714285714" defaultRowHeight="14.25"/>
  <cols>
    <col min="1" max="1" width="63.8571428571429" style="52" customWidth="1"/>
    <col min="2" max="2" width="20" style="52" customWidth="1"/>
    <col min="3" max="3" width="12.7142857142857" style="93" customWidth="1"/>
    <col min="4" max="4" width="20.8571428571429" style="93" customWidth="1"/>
    <col min="5" max="256" width="9.14285714285714" style="93"/>
  </cols>
  <sheetData>
    <row r="1" s="91" customFormat="1" spans="1:256">
      <c r="A1" s="5" t="s">
        <v>1300</v>
      </c>
      <c r="B1" s="5"/>
      <c r="C1" s="5"/>
      <c r="D1" s="5"/>
      <c r="E1" s="20"/>
      <c r="F1" s="20"/>
      <c r="IV1" s="93"/>
    </row>
    <row r="2" ht="40.15" customHeight="1" spans="1:4">
      <c r="A2" s="94" t="s">
        <v>1301</v>
      </c>
      <c r="B2" s="94"/>
      <c r="C2" s="94"/>
      <c r="D2" s="94"/>
    </row>
    <row r="3" spans="1:4">
      <c r="A3" s="95"/>
      <c r="D3" s="56" t="s">
        <v>7</v>
      </c>
    </row>
    <row r="4" s="92" customFormat="1" ht="45" customHeight="1" spans="1:4">
      <c r="A4" s="96" t="s">
        <v>1302</v>
      </c>
      <c r="B4" s="97" t="s">
        <v>1240</v>
      </c>
      <c r="C4" s="97" t="s">
        <v>68</v>
      </c>
      <c r="D4" s="97" t="s">
        <v>11</v>
      </c>
    </row>
    <row r="5" ht="28.15" customHeight="1" spans="1:4">
      <c r="A5" s="98" t="s">
        <v>1303</v>
      </c>
      <c r="B5" s="99">
        <f>B6+B13</f>
        <v>369</v>
      </c>
      <c r="C5" s="99">
        <v>251</v>
      </c>
      <c r="D5" s="100">
        <f>C5-B5</f>
        <v>-118</v>
      </c>
    </row>
    <row r="6" ht="28.15" customHeight="1" spans="1:4">
      <c r="A6" s="101" t="s">
        <v>1304</v>
      </c>
      <c r="B6" s="99">
        <v>99</v>
      </c>
      <c r="C6" s="99">
        <v>74</v>
      </c>
      <c r="D6" s="100">
        <f t="shared" ref="D6:D22" si="0">C6-B6</f>
        <v>-25</v>
      </c>
    </row>
    <row r="7" ht="28.15" customHeight="1" spans="1:4">
      <c r="A7" s="102" t="s">
        <v>1305</v>
      </c>
      <c r="B7" s="103"/>
      <c r="C7" s="99"/>
      <c r="D7" s="100"/>
    </row>
    <row r="8" ht="28.15" customHeight="1" spans="1:4">
      <c r="A8" s="102" t="s">
        <v>1306</v>
      </c>
      <c r="B8" s="103"/>
      <c r="C8" s="99"/>
      <c r="D8" s="100"/>
    </row>
    <row r="9" ht="28.15" customHeight="1" spans="1:4">
      <c r="A9" s="102" t="s">
        <v>1307</v>
      </c>
      <c r="B9" s="103">
        <v>99</v>
      </c>
      <c r="C9" s="99">
        <v>74</v>
      </c>
      <c r="D9" s="100">
        <f t="shared" si="0"/>
        <v>-25</v>
      </c>
    </row>
    <row r="10" ht="28.15" customHeight="1" spans="1:4">
      <c r="A10" s="101" t="s">
        <v>1308</v>
      </c>
      <c r="B10" s="99"/>
      <c r="C10" s="99"/>
      <c r="D10" s="100"/>
    </row>
    <row r="11" ht="28.15" customHeight="1" spans="1:4">
      <c r="A11" s="101" t="s">
        <v>1309</v>
      </c>
      <c r="B11" s="99"/>
      <c r="C11" s="99"/>
      <c r="D11" s="100"/>
    </row>
    <row r="12" ht="28.15" customHeight="1" spans="1:4">
      <c r="A12" s="102" t="s">
        <v>1310</v>
      </c>
      <c r="B12" s="103"/>
      <c r="C12" s="99"/>
      <c r="D12" s="100"/>
    </row>
    <row r="13" ht="28.15" customHeight="1" spans="1:4">
      <c r="A13" s="101" t="s">
        <v>1311</v>
      </c>
      <c r="B13" s="99">
        <v>270</v>
      </c>
      <c r="C13" s="99">
        <v>177</v>
      </c>
      <c r="D13" s="100">
        <f t="shared" si="0"/>
        <v>-93</v>
      </c>
    </row>
    <row r="14" ht="28.15" customHeight="1" spans="1:4">
      <c r="A14" s="102" t="s">
        <v>1312</v>
      </c>
      <c r="B14" s="103">
        <v>270</v>
      </c>
      <c r="C14" s="99">
        <v>177</v>
      </c>
      <c r="D14" s="100">
        <f t="shared" si="0"/>
        <v>-93</v>
      </c>
    </row>
    <row r="15" ht="28.15" customHeight="1" spans="1:4">
      <c r="A15" s="98" t="s">
        <v>1313</v>
      </c>
      <c r="B15" s="99">
        <v>54</v>
      </c>
      <c r="C15" s="99">
        <v>139</v>
      </c>
      <c r="D15" s="100">
        <f t="shared" si="0"/>
        <v>85</v>
      </c>
    </row>
    <row r="16" ht="28.15" customHeight="1" spans="1:4">
      <c r="A16" s="101" t="s">
        <v>1314</v>
      </c>
      <c r="B16" s="99"/>
      <c r="C16" s="99"/>
      <c r="D16" s="100"/>
    </row>
    <row r="17" ht="28.15" customHeight="1" spans="1:4">
      <c r="A17" s="104" t="s">
        <v>1315</v>
      </c>
      <c r="B17" s="99"/>
      <c r="C17" s="99"/>
      <c r="D17" s="100"/>
    </row>
    <row r="18" ht="28.15" customHeight="1" spans="1:4">
      <c r="A18" s="101" t="s">
        <v>1316</v>
      </c>
      <c r="B18" s="99"/>
      <c r="C18" s="99"/>
      <c r="D18" s="100"/>
    </row>
    <row r="19" ht="28.15" customHeight="1" spans="1:4">
      <c r="A19" s="104" t="s">
        <v>1317</v>
      </c>
      <c r="B19" s="99"/>
      <c r="C19" s="99"/>
      <c r="D19" s="100"/>
    </row>
    <row r="20" ht="28.15" customHeight="1" spans="1:4">
      <c r="A20" s="101" t="s">
        <v>1318</v>
      </c>
      <c r="B20" s="99">
        <v>54</v>
      </c>
      <c r="C20" s="99">
        <v>139</v>
      </c>
      <c r="D20" s="100">
        <f t="shared" si="0"/>
        <v>85</v>
      </c>
    </row>
    <row r="21" ht="28.15" customHeight="1" spans="1:4">
      <c r="A21" s="104" t="s">
        <v>1319</v>
      </c>
      <c r="B21" s="99">
        <v>54</v>
      </c>
      <c r="C21" s="99">
        <v>139</v>
      </c>
      <c r="D21" s="100">
        <f t="shared" si="0"/>
        <v>85</v>
      </c>
    </row>
    <row r="22" ht="28.15" customHeight="1" spans="1:4">
      <c r="A22" s="105" t="s">
        <v>1138</v>
      </c>
      <c r="B22" s="99">
        <f>B5+B15</f>
        <v>423</v>
      </c>
      <c r="C22" s="99">
        <v>390</v>
      </c>
      <c r="D22" s="100">
        <f t="shared" si="0"/>
        <v>-33</v>
      </c>
    </row>
    <row r="23" spans="1:2">
      <c r="A23" s="106"/>
      <c r="B23" s="106"/>
    </row>
    <row r="24" spans="1:2">
      <c r="A24" s="106"/>
      <c r="B24" s="106"/>
    </row>
    <row r="25" spans="1:2">
      <c r="A25" s="106"/>
      <c r="B25" s="106"/>
    </row>
    <row r="26" spans="1:2">
      <c r="A26" s="106"/>
      <c r="B26" s="106"/>
    </row>
    <row r="27" spans="1:2">
      <c r="A27" s="106"/>
      <c r="B27" s="106"/>
    </row>
    <row r="28" spans="1:2">
      <c r="A28" s="106"/>
      <c r="B28" s="106"/>
    </row>
    <row r="29" spans="1:2">
      <c r="A29" s="106"/>
      <c r="B29" s="106"/>
    </row>
    <row r="30" spans="1:2">
      <c r="A30" s="106"/>
      <c r="B30" s="106"/>
    </row>
    <row r="31" spans="1:2">
      <c r="A31" s="106"/>
      <c r="B31" s="106"/>
    </row>
    <row r="32" spans="1:2">
      <c r="A32" s="106"/>
      <c r="B32" s="106"/>
    </row>
    <row r="33" spans="1:2">
      <c r="A33" s="106"/>
      <c r="B33" s="106"/>
    </row>
    <row r="34" spans="1:2">
      <c r="A34" s="106"/>
      <c r="B34" s="106"/>
    </row>
    <row r="35" spans="1:2">
      <c r="A35" s="106"/>
      <c r="B35" s="106"/>
    </row>
    <row r="36" spans="1:2">
      <c r="A36" s="106"/>
      <c r="B36" s="106"/>
    </row>
    <row r="37" spans="1:2">
      <c r="A37" s="106"/>
      <c r="B37" s="106"/>
    </row>
    <row r="38" spans="1:2">
      <c r="A38" s="106"/>
      <c r="B38" s="106"/>
    </row>
    <row r="39" spans="1:2">
      <c r="A39" s="106"/>
      <c r="B39" s="106"/>
    </row>
    <row r="40" spans="1:2">
      <c r="A40" s="106"/>
      <c r="B40" s="106"/>
    </row>
    <row r="41" spans="1:2">
      <c r="A41" s="106"/>
      <c r="B41" s="106"/>
    </row>
    <row r="42" spans="1:2">
      <c r="A42" s="106"/>
      <c r="B42" s="106"/>
    </row>
    <row r="43" spans="1:2">
      <c r="A43" s="106"/>
      <c r="B43" s="106"/>
    </row>
    <row r="44" spans="1:2">
      <c r="A44" s="106"/>
      <c r="B44" s="106"/>
    </row>
    <row r="45" spans="1:2">
      <c r="A45" s="106"/>
      <c r="B45" s="106"/>
    </row>
    <row r="46" spans="1:2">
      <c r="A46" s="106"/>
      <c r="B46" s="106"/>
    </row>
    <row r="47" spans="1:2">
      <c r="A47" s="106"/>
      <c r="B47" s="106"/>
    </row>
    <row r="48" spans="1:2">
      <c r="A48" s="106"/>
      <c r="B48" s="106"/>
    </row>
    <row r="49" spans="1:2">
      <c r="A49" s="106"/>
      <c r="B49" s="106"/>
    </row>
    <row r="50" spans="1:2">
      <c r="A50" s="106"/>
      <c r="B50" s="106"/>
    </row>
    <row r="51" spans="1:2">
      <c r="A51" s="106"/>
      <c r="B51" s="106"/>
    </row>
    <row r="52" spans="1:2">
      <c r="A52" s="106"/>
      <c r="B52" s="106"/>
    </row>
    <row r="53" spans="1:2">
      <c r="A53" s="106"/>
      <c r="B53" s="106"/>
    </row>
    <row r="54" spans="1:2">
      <c r="A54" s="106"/>
      <c r="B54" s="106"/>
    </row>
    <row r="55" spans="1:2">
      <c r="A55" s="106"/>
      <c r="B55" s="106"/>
    </row>
    <row r="56" spans="1:2">
      <c r="A56" s="106"/>
      <c r="B56" s="106"/>
    </row>
    <row r="57" spans="1:2">
      <c r="A57" s="106"/>
      <c r="B57" s="106"/>
    </row>
    <row r="58" spans="1:2">
      <c r="A58" s="106"/>
      <c r="B58" s="106"/>
    </row>
    <row r="59" spans="1:2">
      <c r="A59" s="106"/>
      <c r="B59" s="106"/>
    </row>
    <row r="60" spans="1:2">
      <c r="A60" s="106"/>
      <c r="B60" s="106"/>
    </row>
    <row r="61" spans="1:2">
      <c r="A61" s="106"/>
      <c r="B61" s="106"/>
    </row>
    <row r="62" spans="1:2">
      <c r="A62" s="106"/>
      <c r="B62" s="106"/>
    </row>
    <row r="63" spans="1:2">
      <c r="A63" s="106"/>
      <c r="B63" s="106"/>
    </row>
    <row r="64" spans="1:2">
      <c r="A64" s="106"/>
      <c r="B64" s="106"/>
    </row>
    <row r="65" spans="1:2">
      <c r="A65" s="106"/>
      <c r="B65" s="106"/>
    </row>
    <row r="66" spans="1:2">
      <c r="A66" s="106"/>
      <c r="B66" s="106"/>
    </row>
    <row r="67" spans="1:2">
      <c r="A67" s="106"/>
      <c r="B67" s="106"/>
    </row>
    <row r="68" spans="1:2">
      <c r="A68" s="106"/>
      <c r="B68" s="106"/>
    </row>
    <row r="69" spans="1:2">
      <c r="A69" s="106"/>
      <c r="B69" s="106"/>
    </row>
    <row r="70" spans="1:2">
      <c r="A70" s="106"/>
      <c r="B70" s="106"/>
    </row>
    <row r="71" spans="1:2">
      <c r="A71" s="106"/>
      <c r="B71" s="106"/>
    </row>
    <row r="72" spans="1:2">
      <c r="A72" s="106"/>
      <c r="B72" s="106"/>
    </row>
    <row r="73" spans="1:2">
      <c r="A73" s="106"/>
      <c r="B73" s="106"/>
    </row>
    <row r="74" spans="1:2">
      <c r="A74" s="106"/>
      <c r="B74" s="106"/>
    </row>
    <row r="75" spans="1:2">
      <c r="A75" s="106"/>
      <c r="B75" s="106"/>
    </row>
    <row r="76" spans="1:2">
      <c r="A76" s="106"/>
      <c r="B76" s="106"/>
    </row>
    <row r="77" spans="1:2">
      <c r="A77" s="106"/>
      <c r="B77" s="106"/>
    </row>
    <row r="78" spans="1:2">
      <c r="A78" s="106"/>
      <c r="B78" s="106"/>
    </row>
    <row r="79" spans="1:2">
      <c r="A79" s="106"/>
      <c r="B79" s="106"/>
    </row>
    <row r="80" spans="1:2">
      <c r="A80" s="106"/>
      <c r="B80" s="106"/>
    </row>
    <row r="81" spans="1:2">
      <c r="A81" s="106"/>
      <c r="B81" s="106"/>
    </row>
    <row r="82" spans="1:2">
      <c r="A82" s="106"/>
      <c r="B82" s="106"/>
    </row>
    <row r="83" spans="1:2">
      <c r="A83" s="106"/>
      <c r="B83" s="106"/>
    </row>
    <row r="84" spans="1:2">
      <c r="A84" s="106"/>
      <c r="B84" s="106"/>
    </row>
    <row r="85" spans="1:2">
      <c r="A85" s="106"/>
      <c r="B85" s="106"/>
    </row>
    <row r="86" spans="1:2">
      <c r="A86" s="106"/>
      <c r="B86" s="106"/>
    </row>
    <row r="87" spans="1:2">
      <c r="A87" s="106"/>
      <c r="B87" s="106"/>
    </row>
    <row r="88" spans="1:2">
      <c r="A88" s="106"/>
      <c r="B88" s="106"/>
    </row>
    <row r="89" spans="1:2">
      <c r="A89" s="106"/>
      <c r="B89" s="106"/>
    </row>
    <row r="90" spans="1:2">
      <c r="A90" s="106"/>
      <c r="B90" s="106"/>
    </row>
    <row r="91" spans="1:2">
      <c r="A91" s="106"/>
      <c r="B91" s="106"/>
    </row>
    <row r="92" spans="1:2">
      <c r="A92" s="106"/>
      <c r="B92" s="106"/>
    </row>
    <row r="93" spans="1:2">
      <c r="A93" s="106"/>
      <c r="B93" s="106"/>
    </row>
    <row r="94" spans="1:2">
      <c r="A94" s="106"/>
      <c r="B94" s="106"/>
    </row>
    <row r="95" spans="1:2">
      <c r="A95" s="106"/>
      <c r="B95" s="106"/>
    </row>
    <row r="96" spans="1:2">
      <c r="A96" s="106"/>
      <c r="B96" s="106"/>
    </row>
    <row r="97" spans="1:2">
      <c r="A97" s="106"/>
      <c r="B97" s="106"/>
    </row>
    <row r="98" spans="1:2">
      <c r="A98" s="106"/>
      <c r="B98" s="106"/>
    </row>
    <row r="99" spans="1:2">
      <c r="A99" s="106"/>
      <c r="B99" s="106"/>
    </row>
    <row r="100" spans="1:2">
      <c r="A100" s="106"/>
      <c r="B100" s="106"/>
    </row>
    <row r="101" spans="1:2">
      <c r="A101" s="106"/>
      <c r="B101" s="106"/>
    </row>
    <row r="102" spans="1:2">
      <c r="A102" s="106"/>
      <c r="B102" s="106"/>
    </row>
    <row r="103" spans="1:2">
      <c r="A103" s="106"/>
      <c r="B103" s="106"/>
    </row>
    <row r="104" spans="1:2">
      <c r="A104" s="106"/>
      <c r="B104" s="106"/>
    </row>
    <row r="105" spans="1:2">
      <c r="A105" s="106"/>
      <c r="B105" s="106"/>
    </row>
    <row r="106" spans="1:2">
      <c r="A106" s="106"/>
      <c r="B106" s="106"/>
    </row>
    <row r="107" spans="1:2">
      <c r="A107" s="106"/>
      <c r="B107" s="106"/>
    </row>
    <row r="108" spans="1:2">
      <c r="A108" s="106"/>
      <c r="B108" s="106"/>
    </row>
    <row r="109" spans="1:2">
      <c r="A109" s="106"/>
      <c r="B109" s="106"/>
    </row>
    <row r="110" spans="1:2">
      <c r="A110" s="106"/>
      <c r="B110" s="106"/>
    </row>
    <row r="111" spans="1:2">
      <c r="A111" s="106"/>
      <c r="B111" s="106"/>
    </row>
    <row r="112" spans="1:2">
      <c r="A112" s="106"/>
      <c r="B112" s="106"/>
    </row>
    <row r="113" spans="1:2">
      <c r="A113" s="106"/>
      <c r="B113" s="106"/>
    </row>
    <row r="114" spans="1:2">
      <c r="A114" s="106"/>
      <c r="B114" s="106"/>
    </row>
    <row r="115" spans="1:2">
      <c r="A115" s="106"/>
      <c r="B115" s="106"/>
    </row>
    <row r="116" spans="1:2">
      <c r="A116" s="106"/>
      <c r="B116" s="106"/>
    </row>
    <row r="117" spans="1:2">
      <c r="A117" s="106"/>
      <c r="B117" s="106"/>
    </row>
    <row r="118" spans="1:2">
      <c r="A118" s="106"/>
      <c r="B118" s="106"/>
    </row>
    <row r="119" spans="1:2">
      <c r="A119" s="106"/>
      <c r="B119" s="106"/>
    </row>
    <row r="120" spans="1:2">
      <c r="A120" s="106"/>
      <c r="B120" s="106"/>
    </row>
    <row r="121" spans="1:2">
      <c r="A121" s="106"/>
      <c r="B121" s="106"/>
    </row>
    <row r="122" spans="1:2">
      <c r="A122" s="106"/>
      <c r="B122" s="106"/>
    </row>
    <row r="123" spans="1:2">
      <c r="A123" s="106"/>
      <c r="B123" s="106"/>
    </row>
    <row r="124" spans="1:2">
      <c r="A124" s="106"/>
      <c r="B124" s="106"/>
    </row>
    <row r="125" spans="1:2">
      <c r="A125" s="106"/>
      <c r="B125" s="106"/>
    </row>
    <row r="126" spans="1:2">
      <c r="A126" s="106"/>
      <c r="B126" s="106"/>
    </row>
    <row r="127" spans="1:2">
      <c r="A127" s="106"/>
      <c r="B127" s="106"/>
    </row>
    <row r="128" spans="1:2">
      <c r="A128" s="106"/>
      <c r="B128" s="106"/>
    </row>
    <row r="129" spans="1:2">
      <c r="A129" s="106"/>
      <c r="B129" s="106"/>
    </row>
    <row r="130" spans="1:2">
      <c r="A130" s="106"/>
      <c r="B130" s="106"/>
    </row>
    <row r="131" spans="1:2">
      <c r="A131" s="106"/>
      <c r="B131" s="106"/>
    </row>
    <row r="132" spans="1:2">
      <c r="A132" s="106"/>
      <c r="B132" s="106"/>
    </row>
    <row r="133" spans="1:2">
      <c r="A133" s="106"/>
      <c r="B133" s="106"/>
    </row>
    <row r="134" spans="1:2">
      <c r="A134" s="106"/>
      <c r="B134" s="106"/>
    </row>
    <row r="135" spans="1:2">
      <c r="A135" s="106"/>
      <c r="B135" s="106"/>
    </row>
    <row r="136" spans="1:2">
      <c r="A136" s="106"/>
      <c r="B136" s="106"/>
    </row>
    <row r="137" spans="1:2">
      <c r="A137" s="106"/>
      <c r="B137" s="106"/>
    </row>
    <row r="138" spans="1:2">
      <c r="A138" s="106"/>
      <c r="B138" s="106"/>
    </row>
    <row r="139" spans="1:2">
      <c r="A139" s="106"/>
      <c r="B139" s="106"/>
    </row>
    <row r="140" spans="1:2">
      <c r="A140" s="106"/>
      <c r="B140" s="106"/>
    </row>
    <row r="141" spans="1:2">
      <c r="A141" s="106"/>
      <c r="B141" s="106"/>
    </row>
    <row r="142" spans="1:2">
      <c r="A142" s="106"/>
      <c r="B142" s="106"/>
    </row>
    <row r="143" spans="1:2">
      <c r="A143" s="106"/>
      <c r="B143" s="106"/>
    </row>
    <row r="144" spans="1:2">
      <c r="A144" s="106"/>
      <c r="B144" s="106"/>
    </row>
    <row r="145" spans="1:2">
      <c r="A145" s="106"/>
      <c r="B145" s="106"/>
    </row>
    <row r="146" spans="1:2">
      <c r="A146" s="106"/>
      <c r="B146" s="106"/>
    </row>
    <row r="147" spans="1:2">
      <c r="A147" s="106"/>
      <c r="B147" s="106"/>
    </row>
    <row r="148" spans="1:2">
      <c r="A148" s="106"/>
      <c r="B148" s="106"/>
    </row>
    <row r="149" spans="1:2">
      <c r="A149" s="106"/>
      <c r="B149" s="106"/>
    </row>
    <row r="150" spans="1:2">
      <c r="A150" s="106"/>
      <c r="B150" s="106"/>
    </row>
    <row r="151" spans="1:2">
      <c r="A151" s="106"/>
      <c r="B151" s="106"/>
    </row>
    <row r="152" spans="1:2">
      <c r="A152" s="106"/>
      <c r="B152" s="106"/>
    </row>
    <row r="153" spans="1:2">
      <c r="A153" s="106"/>
      <c r="B153" s="106"/>
    </row>
    <row r="154" spans="1:2">
      <c r="A154" s="106"/>
      <c r="B154" s="106"/>
    </row>
    <row r="155" spans="1:2">
      <c r="A155" s="106"/>
      <c r="B155" s="106"/>
    </row>
    <row r="156" spans="1:2">
      <c r="A156" s="106"/>
      <c r="B156" s="106"/>
    </row>
    <row r="157" spans="1:2">
      <c r="A157" s="106"/>
      <c r="B157" s="106"/>
    </row>
    <row r="158" spans="1:2">
      <c r="A158" s="106"/>
      <c r="B158" s="106"/>
    </row>
    <row r="159" spans="1:2">
      <c r="A159" s="106"/>
      <c r="B159" s="106"/>
    </row>
    <row r="160" spans="1:2">
      <c r="A160" s="106"/>
      <c r="B160" s="106"/>
    </row>
    <row r="161" spans="1:2">
      <c r="A161" s="106"/>
      <c r="B161" s="106"/>
    </row>
    <row r="162" spans="1:2">
      <c r="A162" s="106"/>
      <c r="B162" s="106"/>
    </row>
    <row r="163" spans="1:2">
      <c r="A163" s="106"/>
      <c r="B163" s="106"/>
    </row>
    <row r="164" spans="1:2">
      <c r="A164" s="106"/>
      <c r="B164" s="106"/>
    </row>
    <row r="165" spans="1:2">
      <c r="A165" s="106"/>
      <c r="B165" s="106"/>
    </row>
    <row r="166" spans="1:2">
      <c r="A166" s="106"/>
      <c r="B166" s="106"/>
    </row>
    <row r="167" spans="1:2">
      <c r="A167" s="106"/>
      <c r="B167" s="106"/>
    </row>
    <row r="168" spans="1:2">
      <c r="A168" s="106"/>
      <c r="B168" s="106"/>
    </row>
    <row r="169" spans="1:2">
      <c r="A169" s="106"/>
      <c r="B169" s="106"/>
    </row>
    <row r="170" spans="1:2">
      <c r="A170" s="106"/>
      <c r="B170" s="106"/>
    </row>
    <row r="171" spans="1:2">
      <c r="A171" s="106"/>
      <c r="B171" s="106"/>
    </row>
    <row r="172" spans="1:2">
      <c r="A172" s="106"/>
      <c r="B172" s="106"/>
    </row>
    <row r="173" spans="1:2">
      <c r="A173" s="106"/>
      <c r="B173" s="106"/>
    </row>
    <row r="174" spans="1:2">
      <c r="A174" s="106"/>
      <c r="B174" s="106"/>
    </row>
    <row r="175" spans="1:2">
      <c r="A175" s="106"/>
      <c r="B175" s="106"/>
    </row>
    <row r="176" spans="1:2">
      <c r="A176" s="106"/>
      <c r="B176" s="106"/>
    </row>
    <row r="177" spans="1:2">
      <c r="A177" s="106"/>
      <c r="B177" s="106"/>
    </row>
    <row r="178" spans="1:2">
      <c r="A178" s="106"/>
      <c r="B178" s="106"/>
    </row>
    <row r="179" spans="1:2">
      <c r="A179" s="106"/>
      <c r="B179" s="106"/>
    </row>
    <row r="180" spans="1:2">
      <c r="A180" s="106"/>
      <c r="B180" s="106"/>
    </row>
    <row r="181" spans="1:2">
      <c r="A181" s="106"/>
      <c r="B181" s="106"/>
    </row>
    <row r="182" spans="1:2">
      <c r="A182" s="106"/>
      <c r="B182" s="106"/>
    </row>
    <row r="183" spans="1:2">
      <c r="A183" s="106"/>
      <c r="B183" s="106"/>
    </row>
    <row r="184" spans="1:2">
      <c r="A184" s="106"/>
      <c r="B184" s="106"/>
    </row>
    <row r="185" spans="1:2">
      <c r="A185" s="106"/>
      <c r="B185" s="106"/>
    </row>
    <row r="186" spans="1:2">
      <c r="A186" s="106"/>
      <c r="B186" s="106"/>
    </row>
    <row r="187" spans="1:2">
      <c r="A187" s="106"/>
      <c r="B187" s="106"/>
    </row>
    <row r="188" spans="1:2">
      <c r="A188" s="106"/>
      <c r="B188" s="106"/>
    </row>
    <row r="189" spans="1:2">
      <c r="A189" s="106"/>
      <c r="B189" s="106"/>
    </row>
    <row r="190" spans="1:2">
      <c r="A190" s="106"/>
      <c r="B190" s="106"/>
    </row>
    <row r="191" spans="1:2">
      <c r="A191" s="106"/>
      <c r="B191" s="106"/>
    </row>
    <row r="192" spans="1:2">
      <c r="A192" s="106"/>
      <c r="B192" s="106"/>
    </row>
    <row r="193" spans="1:2">
      <c r="A193" s="106"/>
      <c r="B193" s="106"/>
    </row>
    <row r="194" spans="1:2">
      <c r="A194" s="106"/>
      <c r="B194" s="106"/>
    </row>
    <row r="195" spans="1:2">
      <c r="A195" s="106"/>
      <c r="B195" s="106"/>
    </row>
    <row r="196" spans="1:2">
      <c r="A196" s="106"/>
      <c r="B196" s="106"/>
    </row>
    <row r="197" spans="1:2">
      <c r="A197" s="106"/>
      <c r="B197" s="106"/>
    </row>
    <row r="198" spans="1:2">
      <c r="A198" s="106"/>
      <c r="B198" s="106"/>
    </row>
    <row r="199" spans="1:2">
      <c r="A199" s="106"/>
      <c r="B199" s="106"/>
    </row>
    <row r="200" spans="1:2">
      <c r="A200" s="106"/>
      <c r="B200" s="106"/>
    </row>
    <row r="201" spans="1:2">
      <c r="A201" s="106"/>
      <c r="B201" s="106"/>
    </row>
    <row r="202" spans="1:2">
      <c r="A202" s="106"/>
      <c r="B202" s="106"/>
    </row>
    <row r="203" spans="1:2">
      <c r="A203" s="106"/>
      <c r="B203" s="106"/>
    </row>
    <row r="204" spans="1:2">
      <c r="A204" s="106"/>
      <c r="B204" s="106"/>
    </row>
    <row r="205" spans="1:2">
      <c r="A205" s="106"/>
      <c r="B205" s="106"/>
    </row>
    <row r="206" spans="1:2">
      <c r="A206" s="106"/>
      <c r="B206" s="106"/>
    </row>
    <row r="207" spans="1:2">
      <c r="A207" s="106"/>
      <c r="B207" s="106"/>
    </row>
    <row r="208" spans="1:2">
      <c r="A208" s="106"/>
      <c r="B208" s="106"/>
    </row>
    <row r="209" spans="1:2">
      <c r="A209" s="106"/>
      <c r="B209" s="106"/>
    </row>
    <row r="210" spans="1:2">
      <c r="A210" s="106"/>
      <c r="B210" s="106"/>
    </row>
    <row r="211" spans="1:2">
      <c r="A211" s="106"/>
      <c r="B211" s="106"/>
    </row>
    <row r="212" spans="1:2">
      <c r="A212" s="106"/>
      <c r="B212" s="106"/>
    </row>
    <row r="213" spans="1:2">
      <c r="A213" s="106"/>
      <c r="B213" s="106"/>
    </row>
    <row r="214" spans="1:2">
      <c r="A214" s="106"/>
      <c r="B214" s="106"/>
    </row>
    <row r="215" spans="1:2">
      <c r="A215" s="106"/>
      <c r="B215" s="106"/>
    </row>
  </sheetData>
  <mergeCells count="1">
    <mergeCell ref="A2:D2"/>
  </mergeCells>
  <printOptions horizontalCentered="1"/>
  <pageMargins left="0.708333333333333" right="0.511805555555556" top="0.590277777777778" bottom="0.786805555555556" header="0.511805555555556" footer="0.511805555555556"/>
  <pageSetup paperSize="9" scale="78" fitToHeight="0" orientation="portrait" horizontalDpi="600"/>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theme="4" tint="0.8"/>
    <pageSetUpPr fitToPage="1"/>
  </sheetPr>
  <dimension ref="A1:IV28"/>
  <sheetViews>
    <sheetView view="pageBreakPreview" zoomScaleNormal="100" zoomScaleSheetLayoutView="100" workbookViewId="0">
      <selection activeCell="A1" sqref="A1"/>
    </sheetView>
  </sheetViews>
  <sheetFormatPr defaultColWidth="10.2857142857143" defaultRowHeight="15.75"/>
  <cols>
    <col min="1" max="1" width="32.5714285714286" style="51" customWidth="1"/>
    <col min="2" max="4" width="13.4285714285714" style="51" customWidth="1"/>
    <col min="5" max="5" width="33.2857142857143" style="52" customWidth="1"/>
    <col min="6" max="6" width="25.1428571428571" style="52" customWidth="1"/>
    <col min="7" max="7" width="23.5714285714286" style="52" customWidth="1"/>
    <col min="8" max="10" width="12.5714285714286" style="52" customWidth="1"/>
    <col min="11" max="16384" width="10.2857142857143" style="51"/>
  </cols>
  <sheetData>
    <row r="1" spans="1:256">
      <c r="A1" s="5" t="s">
        <v>1320</v>
      </c>
      <c r="B1" s="5"/>
      <c r="C1" s="5"/>
      <c r="D1" s="5"/>
      <c r="E1" s="5"/>
      <c r="F1" s="5"/>
      <c r="G1" s="5"/>
      <c r="H1" s="5"/>
      <c r="I1" s="5"/>
      <c r="J1" s="5"/>
      <c r="K1" s="20"/>
      <c r="IV1" s="91"/>
    </row>
    <row r="2" s="48" customFormat="1" ht="27.95" customHeight="1" spans="1:10">
      <c r="A2" s="53" t="s">
        <v>1321</v>
      </c>
      <c r="B2" s="53"/>
      <c r="C2" s="53"/>
      <c r="D2" s="53"/>
      <c r="E2" s="53"/>
      <c r="F2" s="53"/>
      <c r="G2" s="53"/>
      <c r="H2" s="53"/>
      <c r="I2" s="84"/>
      <c r="J2" s="84"/>
    </row>
    <row r="3" s="49" customFormat="1" ht="20.1" customHeight="1" spans="1:10">
      <c r="A3" s="54"/>
      <c r="B3" s="54"/>
      <c r="C3" s="54"/>
      <c r="D3" s="54"/>
      <c r="E3" s="55"/>
      <c r="F3" s="55"/>
      <c r="G3" s="55"/>
      <c r="H3" s="56" t="s">
        <v>7</v>
      </c>
      <c r="I3" s="56"/>
      <c r="J3" s="56"/>
    </row>
    <row r="4" s="50" customFormat="1" ht="51" customHeight="1" spans="1:10">
      <c r="A4" s="57" t="s">
        <v>8</v>
      </c>
      <c r="B4" s="58" t="s">
        <v>1322</v>
      </c>
      <c r="C4" s="58" t="s">
        <v>1241</v>
      </c>
      <c r="D4" s="58" t="s">
        <v>1242</v>
      </c>
      <c r="E4" s="57" t="s">
        <v>8</v>
      </c>
      <c r="F4" s="57" t="s">
        <v>1322</v>
      </c>
      <c r="G4" s="58" t="s">
        <v>1241</v>
      </c>
      <c r="H4" s="58" t="s">
        <v>1242</v>
      </c>
      <c r="I4" s="85"/>
      <c r="J4" s="85"/>
    </row>
    <row r="5" ht="30" customHeight="1" spans="1:10">
      <c r="A5" s="59" t="s">
        <v>1323</v>
      </c>
      <c r="B5" s="60">
        <f>B6+B7+B8</f>
        <v>419</v>
      </c>
      <c r="C5" s="60">
        <v>386</v>
      </c>
      <c r="D5" s="61">
        <f>C5-B5</f>
        <v>-33</v>
      </c>
      <c r="E5" s="62" t="s">
        <v>1324</v>
      </c>
      <c r="F5" s="63">
        <f>F6+F7+F8+F9</f>
        <v>369</v>
      </c>
      <c r="G5" s="63">
        <v>251</v>
      </c>
      <c r="H5" s="63">
        <f>G5-F5</f>
        <v>-118</v>
      </c>
      <c r="I5" s="86"/>
      <c r="J5" s="86"/>
    </row>
    <row r="6" ht="30" customHeight="1" spans="1:10">
      <c r="A6" s="64" t="s">
        <v>1325</v>
      </c>
      <c r="B6" s="65">
        <v>63</v>
      </c>
      <c r="C6" s="65">
        <v>106</v>
      </c>
      <c r="D6" s="61">
        <f t="shared" ref="D6:D16" si="0">C6-B6</f>
        <v>43</v>
      </c>
      <c r="E6" s="66" t="s">
        <v>1326</v>
      </c>
      <c r="F6" s="67">
        <v>99</v>
      </c>
      <c r="G6" s="63">
        <v>74</v>
      </c>
      <c r="H6" s="63">
        <f>G6-F6</f>
        <v>-25</v>
      </c>
      <c r="I6" s="87"/>
      <c r="J6" s="87"/>
    </row>
    <row r="7" ht="30" customHeight="1" spans="1:10">
      <c r="A7" s="64" t="s">
        <v>1327</v>
      </c>
      <c r="B7" s="65">
        <v>356</v>
      </c>
      <c r="C7" s="65">
        <v>280</v>
      </c>
      <c r="D7" s="61">
        <f t="shared" si="0"/>
        <v>-76</v>
      </c>
      <c r="E7" s="66" t="s">
        <v>1328</v>
      </c>
      <c r="F7" s="67"/>
      <c r="G7" s="63"/>
      <c r="H7" s="63"/>
      <c r="I7" s="87"/>
      <c r="J7" s="87"/>
    </row>
    <row r="8" ht="30" customHeight="1" spans="1:10">
      <c r="A8" s="64" t="s">
        <v>1329</v>
      </c>
      <c r="B8" s="65"/>
      <c r="C8" s="65"/>
      <c r="D8" s="61">
        <f t="shared" si="0"/>
        <v>0</v>
      </c>
      <c r="E8" s="66" t="s">
        <v>1310</v>
      </c>
      <c r="F8" s="67"/>
      <c r="G8" s="63"/>
      <c r="H8" s="63"/>
      <c r="I8" s="87"/>
      <c r="J8" s="87"/>
    </row>
    <row r="9" ht="30" customHeight="1" spans="1:10">
      <c r="A9" s="64"/>
      <c r="B9" s="65"/>
      <c r="C9" s="65"/>
      <c r="D9" s="61">
        <f t="shared" si="0"/>
        <v>0</v>
      </c>
      <c r="E9" s="66" t="s">
        <v>1312</v>
      </c>
      <c r="F9" s="67">
        <v>270</v>
      </c>
      <c r="G9" s="63">
        <v>177</v>
      </c>
      <c r="H9" s="63">
        <f>G9-F9</f>
        <v>-93</v>
      </c>
      <c r="I9" s="87"/>
      <c r="J9" s="87"/>
    </row>
    <row r="10" ht="30" customHeight="1" spans="1:10">
      <c r="A10" s="68"/>
      <c r="B10" s="69"/>
      <c r="C10" s="69"/>
      <c r="D10" s="61">
        <f t="shared" si="0"/>
        <v>0</v>
      </c>
      <c r="E10" s="70"/>
      <c r="F10" s="71"/>
      <c r="G10" s="63"/>
      <c r="H10" s="63"/>
      <c r="I10" s="88"/>
      <c r="J10" s="88"/>
    </row>
    <row r="11" ht="30" customHeight="1" spans="1:10">
      <c r="A11" s="72" t="s">
        <v>1330</v>
      </c>
      <c r="B11" s="73">
        <f>B12+B13</f>
        <v>4</v>
      </c>
      <c r="C11" s="73">
        <v>4</v>
      </c>
      <c r="D11" s="61">
        <f t="shared" si="0"/>
        <v>0</v>
      </c>
      <c r="E11" s="74" t="s">
        <v>1331</v>
      </c>
      <c r="F11" s="63">
        <f>F14</f>
        <v>54</v>
      </c>
      <c r="G11" s="63">
        <v>139</v>
      </c>
      <c r="H11" s="63">
        <f>G11-F11</f>
        <v>85</v>
      </c>
      <c r="I11" s="86"/>
      <c r="J11" s="86"/>
    </row>
    <row r="12" ht="30" customHeight="1" spans="1:10">
      <c r="A12" s="64" t="s">
        <v>1255</v>
      </c>
      <c r="B12" s="75">
        <v>4</v>
      </c>
      <c r="C12" s="75">
        <v>4</v>
      </c>
      <c r="D12" s="61">
        <f t="shared" si="0"/>
        <v>0</v>
      </c>
      <c r="E12" s="66" t="s">
        <v>1332</v>
      </c>
      <c r="F12" s="67"/>
      <c r="G12" s="63"/>
      <c r="H12" s="63"/>
      <c r="I12" s="87"/>
      <c r="J12" s="87"/>
    </row>
    <row r="13" ht="30" customHeight="1" spans="1:10">
      <c r="A13" s="64" t="s">
        <v>1256</v>
      </c>
      <c r="B13" s="65"/>
      <c r="C13" s="65"/>
      <c r="D13" s="61">
        <f t="shared" si="0"/>
        <v>0</v>
      </c>
      <c r="E13" s="76" t="s">
        <v>1333</v>
      </c>
      <c r="F13" s="67"/>
      <c r="G13" s="63"/>
      <c r="H13" s="63"/>
      <c r="I13" s="87"/>
      <c r="J13" s="87"/>
    </row>
    <row r="14" ht="30" customHeight="1" spans="1:10">
      <c r="A14" s="72" t="s">
        <v>1334</v>
      </c>
      <c r="B14" s="60"/>
      <c r="C14" s="60"/>
      <c r="D14" s="61">
        <f t="shared" si="0"/>
        <v>0</v>
      </c>
      <c r="E14" s="66" t="s">
        <v>1335</v>
      </c>
      <c r="F14" s="67">
        <v>54</v>
      </c>
      <c r="G14" s="63">
        <v>139</v>
      </c>
      <c r="H14" s="63">
        <f>G14-F14</f>
        <v>85</v>
      </c>
      <c r="I14" s="87"/>
      <c r="J14" s="87"/>
    </row>
    <row r="15" ht="30" customHeight="1" spans="1:10">
      <c r="A15" s="68"/>
      <c r="B15" s="65"/>
      <c r="C15" s="65"/>
      <c r="D15" s="61">
        <f t="shared" si="0"/>
        <v>0</v>
      </c>
      <c r="E15" s="66"/>
      <c r="F15" s="77"/>
      <c r="G15" s="63"/>
      <c r="H15" s="63"/>
      <c r="I15" s="89"/>
      <c r="J15" s="89"/>
    </row>
    <row r="16" ht="30" customHeight="1" spans="1:10">
      <c r="A16" s="78" t="s">
        <v>63</v>
      </c>
      <c r="B16" s="60">
        <f>B5+B11</f>
        <v>423</v>
      </c>
      <c r="C16" s="60">
        <v>390</v>
      </c>
      <c r="D16" s="61">
        <f t="shared" si="0"/>
        <v>-33</v>
      </c>
      <c r="E16" s="79" t="s">
        <v>1138</v>
      </c>
      <c r="F16" s="80">
        <f>F5+F14</f>
        <v>423</v>
      </c>
      <c r="G16" s="63">
        <v>390</v>
      </c>
      <c r="H16" s="63">
        <f>G16-F16</f>
        <v>-33</v>
      </c>
      <c r="I16" s="90"/>
      <c r="J16" s="90"/>
    </row>
    <row r="17" ht="30" customHeight="1" spans="1:1">
      <c r="A17" s="81"/>
    </row>
    <row r="18" ht="30" customHeight="1"/>
    <row r="19" ht="29.1" customHeight="1" spans="5:10">
      <c r="E19" s="82"/>
      <c r="F19" s="82"/>
      <c r="G19" s="82"/>
      <c r="H19" s="82"/>
      <c r="I19" s="82"/>
      <c r="J19" s="82"/>
    </row>
    <row r="20" ht="21" customHeight="1" spans="5:10">
      <c r="E20" s="83"/>
      <c r="F20" s="83"/>
      <c r="G20" s="83"/>
      <c r="H20" s="83"/>
      <c r="I20" s="83"/>
      <c r="J20" s="83"/>
    </row>
    <row r="28" spans="1:1">
      <c r="A28" s="51" t="s">
        <v>1336</v>
      </c>
    </row>
  </sheetData>
  <mergeCells count="1">
    <mergeCell ref="A2:H2"/>
  </mergeCells>
  <printOptions horizontalCentered="1"/>
  <pageMargins left="0.708333333333333" right="0.511805555555556" top="0.590277777777778" bottom="0.786805555555556" header="0.511805555555556" footer="0.511805555555556"/>
  <pageSetup paperSize="9" scale="81" fitToHeight="0" orientation="landscape" horizontalDpi="600"/>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theme="4" tint="0.8"/>
  </sheetPr>
  <dimension ref="A1:D37"/>
  <sheetViews>
    <sheetView view="pageBreakPreview" zoomScaleNormal="100" zoomScaleSheetLayoutView="100" workbookViewId="0">
      <selection activeCell="A4" sqref="A4"/>
    </sheetView>
  </sheetViews>
  <sheetFormatPr defaultColWidth="9.14285714285714" defaultRowHeight="13.5" outlineLevelCol="3"/>
  <cols>
    <col min="1" max="1" width="36.5714285714286" style="3" customWidth="1"/>
    <col min="2" max="2" width="13" style="19" customWidth="1"/>
    <col min="3" max="3" width="19.7142857142857" style="36" customWidth="1"/>
    <col min="4" max="4" width="18.2857142857143" style="2" customWidth="1"/>
    <col min="5" max="16384" width="9.14285714285714" style="2"/>
  </cols>
  <sheetData>
    <row r="1" ht="14.25" spans="1:3">
      <c r="A1" s="5" t="s">
        <v>1337</v>
      </c>
      <c r="B1" s="5"/>
      <c r="C1" s="37"/>
    </row>
    <row r="2" ht="21" spans="1:3">
      <c r="A2" s="23" t="s">
        <v>1338</v>
      </c>
      <c r="B2" s="22"/>
      <c r="C2" s="38"/>
    </row>
    <row r="3" spans="1:4">
      <c r="A3" s="7"/>
      <c r="B3" s="25"/>
      <c r="C3" s="39"/>
      <c r="D3" s="26" t="s">
        <v>7</v>
      </c>
    </row>
    <row r="4" s="1" customFormat="1" ht="36" customHeight="1" spans="1:4">
      <c r="A4" s="9" t="s">
        <v>1339</v>
      </c>
      <c r="B4" s="10" t="s">
        <v>1322</v>
      </c>
      <c r="C4" s="40" t="s">
        <v>1241</v>
      </c>
      <c r="D4" s="9" t="s">
        <v>1242</v>
      </c>
    </row>
    <row r="5" ht="24.95" customHeight="1" spans="1:4">
      <c r="A5" s="11" t="s">
        <v>1340</v>
      </c>
      <c r="B5" s="28">
        <f>B6+B7+B8+B9+B10</f>
        <v>21271</v>
      </c>
      <c r="C5" s="28">
        <f>C6+C7+C8+C9+C10</f>
        <v>20677</v>
      </c>
      <c r="D5" s="41">
        <f t="shared" ref="D5:D36" si="0">C5-B5</f>
        <v>-594</v>
      </c>
    </row>
    <row r="6" ht="24.95" customHeight="1" spans="1:4">
      <c r="A6" s="42" t="s">
        <v>1341</v>
      </c>
      <c r="B6" s="30">
        <f>B28+B34</f>
        <v>14955</v>
      </c>
      <c r="C6" s="30">
        <f>C28+C34</f>
        <v>14361</v>
      </c>
      <c r="D6" s="41">
        <f t="shared" si="0"/>
        <v>-594</v>
      </c>
    </row>
    <row r="7" ht="24.95" customHeight="1" spans="1:4">
      <c r="A7" s="42" t="s">
        <v>1342</v>
      </c>
      <c r="B7" s="30">
        <f>B29</f>
        <v>5832</v>
      </c>
      <c r="C7" s="30">
        <f>C29</f>
        <v>5832</v>
      </c>
      <c r="D7" s="41">
        <f t="shared" si="0"/>
        <v>0</v>
      </c>
    </row>
    <row r="8" ht="24.95" customHeight="1" spans="1:4">
      <c r="A8" s="42" t="s">
        <v>1343</v>
      </c>
      <c r="B8" s="30">
        <f>B30+B35</f>
        <v>82</v>
      </c>
      <c r="C8" s="30">
        <f>C30+C35</f>
        <v>82</v>
      </c>
      <c r="D8" s="41">
        <f t="shared" si="0"/>
        <v>0</v>
      </c>
    </row>
    <row r="9" ht="24.95" customHeight="1" spans="1:4">
      <c r="A9" s="42" t="s">
        <v>1344</v>
      </c>
      <c r="B9" s="30">
        <f>B31+B36</f>
        <v>402</v>
      </c>
      <c r="C9" s="30">
        <f>C31+C36</f>
        <v>402</v>
      </c>
      <c r="D9" s="41">
        <f t="shared" si="0"/>
        <v>0</v>
      </c>
    </row>
    <row r="10" ht="24.95" customHeight="1" spans="1:4">
      <c r="A10" s="42" t="s">
        <v>1345</v>
      </c>
      <c r="B10" s="30"/>
      <c r="C10" s="43"/>
      <c r="D10" s="41">
        <f t="shared" si="0"/>
        <v>0</v>
      </c>
    </row>
    <row r="11" ht="24.95" customHeight="1" spans="1:4">
      <c r="A11" s="44" t="s">
        <v>1346</v>
      </c>
      <c r="B11" s="30"/>
      <c r="C11" s="43"/>
      <c r="D11" s="41">
        <f t="shared" si="0"/>
        <v>0</v>
      </c>
    </row>
    <row r="12" ht="24.95" hidden="1" customHeight="1" spans="1:4">
      <c r="A12" s="42" t="s">
        <v>1341</v>
      </c>
      <c r="B12" s="30"/>
      <c r="C12" s="43"/>
      <c r="D12" s="41">
        <f t="shared" si="0"/>
        <v>0</v>
      </c>
    </row>
    <row r="13" ht="24.95" hidden="1" customHeight="1" spans="1:4">
      <c r="A13" s="42" t="s">
        <v>1342</v>
      </c>
      <c r="B13" s="30"/>
      <c r="C13" s="43"/>
      <c r="D13" s="41">
        <f t="shared" si="0"/>
        <v>0</v>
      </c>
    </row>
    <row r="14" ht="24.95" hidden="1" customHeight="1" spans="1:4">
      <c r="A14" s="42" t="s">
        <v>1343</v>
      </c>
      <c r="B14" s="30"/>
      <c r="C14" s="43"/>
      <c r="D14" s="41">
        <f t="shared" si="0"/>
        <v>0</v>
      </c>
    </row>
    <row r="15" ht="24.95" customHeight="1" spans="1:4">
      <c r="A15" s="44" t="s">
        <v>1347</v>
      </c>
      <c r="B15" s="30"/>
      <c r="C15" s="43"/>
      <c r="D15" s="41">
        <f t="shared" si="0"/>
        <v>0</v>
      </c>
    </row>
    <row r="16" ht="24.95" hidden="1" customHeight="1" spans="1:4">
      <c r="A16" s="42" t="s">
        <v>1341</v>
      </c>
      <c r="B16" s="30"/>
      <c r="C16" s="43"/>
      <c r="D16" s="41">
        <f t="shared" si="0"/>
        <v>0</v>
      </c>
    </row>
    <row r="17" ht="24.95" hidden="1" customHeight="1" spans="1:4">
      <c r="A17" s="42" t="s">
        <v>1342</v>
      </c>
      <c r="B17" s="30"/>
      <c r="C17" s="43"/>
      <c r="D17" s="41">
        <f t="shared" si="0"/>
        <v>0</v>
      </c>
    </row>
    <row r="18" ht="24.95" hidden="1" customHeight="1" spans="1:4">
      <c r="A18" s="42" t="s">
        <v>1343</v>
      </c>
      <c r="B18" s="30"/>
      <c r="C18" s="43"/>
      <c r="D18" s="41">
        <f t="shared" si="0"/>
        <v>0</v>
      </c>
    </row>
    <row r="19" ht="24.95" customHeight="1" spans="1:4">
      <c r="A19" s="44" t="s">
        <v>1348</v>
      </c>
      <c r="B19" s="30"/>
      <c r="C19" s="43"/>
      <c r="D19" s="41">
        <f t="shared" si="0"/>
        <v>0</v>
      </c>
    </row>
    <row r="20" ht="24.95" hidden="1" customHeight="1" spans="1:4">
      <c r="A20" s="42" t="s">
        <v>1341</v>
      </c>
      <c r="B20" s="30"/>
      <c r="C20" s="43"/>
      <c r="D20" s="41">
        <f t="shared" si="0"/>
        <v>0</v>
      </c>
    </row>
    <row r="21" ht="24.95" hidden="1" customHeight="1" spans="1:4">
      <c r="A21" s="42" t="s">
        <v>1342</v>
      </c>
      <c r="B21" s="30"/>
      <c r="C21" s="43"/>
      <c r="D21" s="41">
        <f t="shared" si="0"/>
        <v>0</v>
      </c>
    </row>
    <row r="22" ht="24.95" hidden="1" customHeight="1" spans="1:4">
      <c r="A22" s="42" t="s">
        <v>1343</v>
      </c>
      <c r="B22" s="30"/>
      <c r="C22" s="43"/>
      <c r="D22" s="41">
        <f t="shared" si="0"/>
        <v>0</v>
      </c>
    </row>
    <row r="23" ht="24.95" customHeight="1" spans="1:4">
      <c r="A23" s="44" t="s">
        <v>1349</v>
      </c>
      <c r="B23" s="30"/>
      <c r="C23" s="43"/>
      <c r="D23" s="41">
        <f t="shared" si="0"/>
        <v>0</v>
      </c>
    </row>
    <row r="24" ht="24.95" hidden="1" customHeight="1" spans="1:4">
      <c r="A24" s="42" t="s">
        <v>1341</v>
      </c>
      <c r="B24" s="30"/>
      <c r="C24" s="43"/>
      <c r="D24" s="41">
        <f t="shared" si="0"/>
        <v>0</v>
      </c>
    </row>
    <row r="25" ht="24.95" hidden="1" customHeight="1" spans="1:4">
      <c r="A25" s="42" t="s">
        <v>1342</v>
      </c>
      <c r="B25" s="30"/>
      <c r="C25" s="43"/>
      <c r="D25" s="41">
        <f t="shared" si="0"/>
        <v>0</v>
      </c>
    </row>
    <row r="26" ht="24.95" hidden="1" customHeight="1" spans="1:4">
      <c r="A26" s="42" t="s">
        <v>1343</v>
      </c>
      <c r="B26" s="30"/>
      <c r="C26" s="43"/>
      <c r="D26" s="41">
        <f t="shared" si="0"/>
        <v>0</v>
      </c>
    </row>
    <row r="27" ht="24.95" customHeight="1" spans="1:4">
      <c r="A27" s="44" t="s">
        <v>1350</v>
      </c>
      <c r="B27" s="28">
        <f>SUM(B28:B32)</f>
        <v>16248</v>
      </c>
      <c r="C27" s="28">
        <f>SUM(C28:C32)</f>
        <v>15654</v>
      </c>
      <c r="D27" s="41">
        <f t="shared" si="0"/>
        <v>-594</v>
      </c>
    </row>
    <row r="28" ht="24.95" customHeight="1" spans="1:4">
      <c r="A28" s="42" t="s">
        <v>1341</v>
      </c>
      <c r="B28" s="30">
        <v>9970</v>
      </c>
      <c r="C28" s="45">
        <v>9376</v>
      </c>
      <c r="D28" s="41">
        <f t="shared" si="0"/>
        <v>-594</v>
      </c>
    </row>
    <row r="29" ht="24.95" customHeight="1" spans="1:4">
      <c r="A29" s="42" t="s">
        <v>1342</v>
      </c>
      <c r="B29" s="30">
        <v>5832</v>
      </c>
      <c r="C29" s="45">
        <v>5832</v>
      </c>
      <c r="D29" s="41">
        <f t="shared" si="0"/>
        <v>0</v>
      </c>
    </row>
    <row r="30" ht="24.95" customHeight="1" spans="1:4">
      <c r="A30" s="42" t="s">
        <v>1343</v>
      </c>
      <c r="B30" s="30">
        <v>66</v>
      </c>
      <c r="C30" s="45">
        <v>66</v>
      </c>
      <c r="D30" s="41">
        <f t="shared" si="0"/>
        <v>0</v>
      </c>
    </row>
    <row r="31" ht="24.95" customHeight="1" spans="1:4">
      <c r="A31" s="42" t="s">
        <v>1344</v>
      </c>
      <c r="B31" s="30">
        <v>380</v>
      </c>
      <c r="C31" s="45">
        <v>380</v>
      </c>
      <c r="D31" s="41">
        <f t="shared" si="0"/>
        <v>0</v>
      </c>
    </row>
    <row r="32" ht="24.95" customHeight="1" spans="1:4">
      <c r="A32" s="42" t="s">
        <v>1345</v>
      </c>
      <c r="B32" s="30">
        <v>0</v>
      </c>
      <c r="C32" s="45">
        <v>0</v>
      </c>
      <c r="D32" s="41">
        <f t="shared" si="0"/>
        <v>0</v>
      </c>
    </row>
    <row r="33" ht="24.95" customHeight="1" spans="1:4">
      <c r="A33" s="44" t="s">
        <v>1351</v>
      </c>
      <c r="B33" s="28">
        <f>SUM(B34:B36)</f>
        <v>5023</v>
      </c>
      <c r="C33" s="28">
        <f>C34+C35+C36</f>
        <v>5023</v>
      </c>
      <c r="D33" s="41">
        <f t="shared" si="0"/>
        <v>0</v>
      </c>
    </row>
    <row r="34" ht="24.95" customHeight="1" spans="1:4">
      <c r="A34" s="42" t="s">
        <v>1341</v>
      </c>
      <c r="B34" s="30">
        <v>4985</v>
      </c>
      <c r="C34" s="45">
        <v>4985</v>
      </c>
      <c r="D34" s="41">
        <f t="shared" si="0"/>
        <v>0</v>
      </c>
    </row>
    <row r="35" ht="24.95" customHeight="1" spans="1:4">
      <c r="A35" s="42" t="s">
        <v>1343</v>
      </c>
      <c r="B35" s="30">
        <v>16</v>
      </c>
      <c r="C35" s="45">
        <v>16</v>
      </c>
      <c r="D35" s="41">
        <f t="shared" si="0"/>
        <v>0</v>
      </c>
    </row>
    <row r="36" ht="24.95" customHeight="1" spans="1:4">
      <c r="A36" s="42" t="s">
        <v>1344</v>
      </c>
      <c r="B36" s="30">
        <v>22</v>
      </c>
      <c r="C36" s="45">
        <v>22</v>
      </c>
      <c r="D36" s="41">
        <f t="shared" si="0"/>
        <v>0</v>
      </c>
    </row>
    <row r="37" ht="32" customHeight="1" spans="1:4">
      <c r="A37" s="17" t="s">
        <v>1352</v>
      </c>
      <c r="B37" s="18"/>
      <c r="C37" s="46"/>
      <c r="D37" s="47"/>
    </row>
  </sheetData>
  <mergeCells count="1">
    <mergeCell ref="A37:D37"/>
  </mergeCells>
  <printOptions horizontalCentered="1"/>
  <pageMargins left="0.707638888888889" right="0.511805555555556" top="0.590277777777778" bottom="0.786805555555556" header="0.511805555555556" footer="0.511805555555556"/>
  <pageSetup paperSize="9" fitToHeight="0" orientation="portrait" horizontalDpi="600"/>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4" tint="0.8"/>
    <pageSetUpPr fitToPage="1"/>
  </sheetPr>
  <dimension ref="A1:J24"/>
  <sheetViews>
    <sheetView view="pageBreakPreview" zoomScaleNormal="100" zoomScaleSheetLayoutView="100" workbookViewId="0">
      <selection activeCell="A1" sqref="A1"/>
    </sheetView>
  </sheetViews>
  <sheetFormatPr defaultColWidth="9.14285714285714" defaultRowHeight="13.5"/>
  <cols>
    <col min="1" max="1" width="36.5714285714286" style="3" customWidth="1"/>
    <col min="2" max="2" width="13.5714285714286" style="19" customWidth="1"/>
    <col min="3" max="3" width="14" style="3" customWidth="1"/>
    <col min="4" max="4" width="17.8571428571429" style="2" customWidth="1"/>
    <col min="5" max="5" width="11.4285714285714" style="2" customWidth="1"/>
    <col min="6" max="9" width="9.14285714285714" style="2"/>
    <col min="10" max="10" width="9.28571428571429" style="2"/>
    <col min="11" max="16384" width="9.14285714285714" style="2"/>
  </cols>
  <sheetData>
    <row r="1" ht="14.25" spans="1:3">
      <c r="A1" s="5" t="s">
        <v>1353</v>
      </c>
      <c r="B1" s="5"/>
      <c r="C1" s="20"/>
    </row>
    <row r="2" ht="26.25" customHeight="1" spans="1:4">
      <c r="A2" s="21" t="s">
        <v>1354</v>
      </c>
      <c r="B2" s="22"/>
      <c r="C2" s="23"/>
      <c r="D2" s="24"/>
    </row>
    <row r="3" ht="20.25" customHeight="1" spans="1:4">
      <c r="A3" s="7"/>
      <c r="B3" s="25"/>
      <c r="D3" s="26" t="s">
        <v>7</v>
      </c>
    </row>
    <row r="4" s="1" customFormat="1" ht="39.95" customHeight="1" spans="1:4">
      <c r="A4" s="9" t="s">
        <v>8</v>
      </c>
      <c r="B4" s="10" t="s">
        <v>1322</v>
      </c>
      <c r="C4" s="9" t="s">
        <v>1241</v>
      </c>
      <c r="D4" s="9" t="s">
        <v>1242</v>
      </c>
    </row>
    <row r="5" ht="28.15" customHeight="1" spans="1:4">
      <c r="A5" s="27" t="s">
        <v>1340</v>
      </c>
      <c r="B5" s="28">
        <f>SUM(B6:B9)</f>
        <v>24405</v>
      </c>
      <c r="C5" s="28">
        <f>SUM(C6:C9)</f>
        <v>20337</v>
      </c>
      <c r="D5" s="28">
        <f t="shared" ref="D5:D23" si="0">C5-B5</f>
        <v>-4068</v>
      </c>
    </row>
    <row r="6" ht="28.15" customHeight="1" spans="1:4">
      <c r="A6" s="29" t="s">
        <v>1355</v>
      </c>
      <c r="B6" s="30">
        <f>B19</f>
        <v>19182</v>
      </c>
      <c r="C6" s="30">
        <f>C19</f>
        <v>15253</v>
      </c>
      <c r="D6" s="28">
        <f t="shared" si="0"/>
        <v>-3929</v>
      </c>
    </row>
    <row r="7" ht="28.15" customHeight="1" spans="1:4">
      <c r="A7" s="31" t="s">
        <v>1356</v>
      </c>
      <c r="B7" s="30">
        <f>B23</f>
        <v>5023</v>
      </c>
      <c r="C7" s="30">
        <f>C23</f>
        <v>5023</v>
      </c>
      <c r="D7" s="28">
        <f t="shared" si="0"/>
        <v>0</v>
      </c>
    </row>
    <row r="8" ht="28.15" customHeight="1" spans="1:4">
      <c r="A8" s="31" t="s">
        <v>1357</v>
      </c>
      <c r="B8" s="30">
        <f>B20</f>
        <v>100</v>
      </c>
      <c r="C8" s="30">
        <f>C20</f>
        <v>18</v>
      </c>
      <c r="D8" s="28">
        <f t="shared" si="0"/>
        <v>-82</v>
      </c>
    </row>
    <row r="9" ht="28.15" customHeight="1" spans="1:4">
      <c r="A9" s="31" t="s">
        <v>1358</v>
      </c>
      <c r="B9" s="30">
        <f>B21</f>
        <v>100</v>
      </c>
      <c r="C9" s="30">
        <f>C21</f>
        <v>43</v>
      </c>
      <c r="D9" s="28">
        <f t="shared" si="0"/>
        <v>-57</v>
      </c>
    </row>
    <row r="10" ht="28.15" customHeight="1" spans="1:10">
      <c r="A10" s="13" t="s">
        <v>1359</v>
      </c>
      <c r="B10" s="30"/>
      <c r="C10" s="32"/>
      <c r="D10" s="28">
        <f t="shared" si="0"/>
        <v>0</v>
      </c>
      <c r="J10" s="35"/>
    </row>
    <row r="11" ht="28.15" hidden="1" customHeight="1" spans="1:4">
      <c r="A11" s="29" t="s">
        <v>1360</v>
      </c>
      <c r="B11" s="30"/>
      <c r="C11" s="32"/>
      <c r="D11" s="28">
        <f t="shared" si="0"/>
        <v>0</v>
      </c>
    </row>
    <row r="12" ht="28.15" customHeight="1" spans="1:4">
      <c r="A12" s="13" t="s">
        <v>1361</v>
      </c>
      <c r="B12" s="30"/>
      <c r="C12" s="32"/>
      <c r="D12" s="28">
        <f t="shared" si="0"/>
        <v>0</v>
      </c>
    </row>
    <row r="13" ht="28.15" hidden="1" customHeight="1" spans="1:4">
      <c r="A13" s="29" t="s">
        <v>1362</v>
      </c>
      <c r="B13" s="30"/>
      <c r="C13" s="32"/>
      <c r="D13" s="28">
        <f t="shared" si="0"/>
        <v>0</v>
      </c>
    </row>
    <row r="14" ht="28.15" customHeight="1" spans="1:4">
      <c r="A14" s="13" t="s">
        <v>1363</v>
      </c>
      <c r="B14" s="30"/>
      <c r="C14" s="32"/>
      <c r="D14" s="28">
        <f t="shared" si="0"/>
        <v>0</v>
      </c>
    </row>
    <row r="15" ht="28.15" hidden="1" customHeight="1" spans="1:4">
      <c r="A15" s="33" t="s">
        <v>1364</v>
      </c>
      <c r="B15" s="30"/>
      <c r="C15" s="32"/>
      <c r="D15" s="28">
        <f t="shared" si="0"/>
        <v>0</v>
      </c>
    </row>
    <row r="16" ht="28.15" customHeight="1" spans="1:4">
      <c r="A16" s="13" t="s">
        <v>1365</v>
      </c>
      <c r="B16" s="30"/>
      <c r="C16" s="32"/>
      <c r="D16" s="28">
        <f t="shared" si="0"/>
        <v>0</v>
      </c>
    </row>
    <row r="17" ht="28.15" hidden="1" customHeight="1" spans="1:4">
      <c r="A17" s="33" t="s">
        <v>1366</v>
      </c>
      <c r="B17" s="30"/>
      <c r="C17" s="32"/>
      <c r="D17" s="28">
        <f t="shared" si="0"/>
        <v>0</v>
      </c>
    </row>
    <row r="18" ht="28.15" customHeight="1" spans="1:4">
      <c r="A18" s="13" t="s">
        <v>1367</v>
      </c>
      <c r="B18" s="28">
        <f>SUM(B19:B21)</f>
        <v>19382</v>
      </c>
      <c r="C18" s="28">
        <f>SUM(C19:C21)</f>
        <v>15314</v>
      </c>
      <c r="D18" s="28">
        <f t="shared" si="0"/>
        <v>-4068</v>
      </c>
    </row>
    <row r="19" ht="28.15" customHeight="1" spans="1:4">
      <c r="A19" s="31" t="s">
        <v>1368</v>
      </c>
      <c r="B19" s="30">
        <v>19182</v>
      </c>
      <c r="C19" s="30">
        <v>15253</v>
      </c>
      <c r="D19" s="28">
        <f t="shared" si="0"/>
        <v>-3929</v>
      </c>
    </row>
    <row r="20" ht="28.15" customHeight="1" spans="1:4">
      <c r="A20" s="31" t="s">
        <v>1369</v>
      </c>
      <c r="B20" s="30">
        <v>100</v>
      </c>
      <c r="C20" s="30">
        <v>18</v>
      </c>
      <c r="D20" s="28">
        <f t="shared" si="0"/>
        <v>-82</v>
      </c>
    </row>
    <row r="21" ht="28.15" customHeight="1" spans="1:4">
      <c r="A21" s="31" t="s">
        <v>1370</v>
      </c>
      <c r="B21" s="30">
        <v>100</v>
      </c>
      <c r="C21" s="30">
        <v>43</v>
      </c>
      <c r="D21" s="28">
        <f t="shared" si="0"/>
        <v>-57</v>
      </c>
    </row>
    <row r="22" ht="28.15" customHeight="1" spans="1:4">
      <c r="A22" s="13" t="s">
        <v>1371</v>
      </c>
      <c r="B22" s="28">
        <f>B23</f>
        <v>5023</v>
      </c>
      <c r="C22" s="28">
        <v>5023</v>
      </c>
      <c r="D22" s="28">
        <f t="shared" si="0"/>
        <v>0</v>
      </c>
    </row>
    <row r="23" ht="28.15" customHeight="1" spans="1:4">
      <c r="A23" s="31" t="s">
        <v>1372</v>
      </c>
      <c r="B23" s="30">
        <v>5023</v>
      </c>
      <c r="C23" s="30">
        <v>5023</v>
      </c>
      <c r="D23" s="28">
        <f t="shared" si="0"/>
        <v>0</v>
      </c>
    </row>
    <row r="24" s="2" customFormat="1" ht="29" customHeight="1" spans="1:4">
      <c r="A24" s="17" t="s">
        <v>1352</v>
      </c>
      <c r="B24" s="18"/>
      <c r="C24" s="17"/>
      <c r="D24" s="34"/>
    </row>
  </sheetData>
  <mergeCells count="1">
    <mergeCell ref="A24:D24"/>
  </mergeCells>
  <printOptions horizontalCentered="1"/>
  <pageMargins left="0.707638888888889" right="0.511805555555556" top="0.590277777777778" bottom="0.786805555555556" header="0.511805555555556" footer="0.511805555555556"/>
  <pageSetup paperSize="9" fitToHeight="0" orientation="portrait" horizontalDpi="600"/>
  <headerFoot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theme="4" tint="0.8"/>
    <pageSetUpPr fitToPage="1"/>
  </sheetPr>
  <dimension ref="A1:E24"/>
  <sheetViews>
    <sheetView tabSelected="1" view="pageBreakPreview" zoomScaleNormal="100" zoomScaleSheetLayoutView="100" workbookViewId="0">
      <selection activeCell="F11" sqref="F11"/>
    </sheetView>
  </sheetViews>
  <sheetFormatPr defaultColWidth="9.14285714285714" defaultRowHeight="13.5" outlineLevelCol="4"/>
  <cols>
    <col min="1" max="1" width="51.2857142857143" style="3" customWidth="1"/>
    <col min="2" max="4" width="14" style="3" customWidth="1"/>
    <col min="5" max="5" width="17.2857142857143" style="2" hidden="1" customWidth="1"/>
    <col min="6" max="16384" width="9.14285714285714" style="2"/>
  </cols>
  <sheetData>
    <row r="1" ht="14.25" spans="1:4">
      <c r="A1" s="4" t="s">
        <v>1373</v>
      </c>
      <c r="B1" s="5"/>
      <c r="C1" s="5"/>
      <c r="D1" s="5"/>
    </row>
    <row r="2" ht="18.75" spans="1:4">
      <c r="A2" s="6" t="s">
        <v>1374</v>
      </c>
      <c r="B2" s="6"/>
      <c r="C2" s="6"/>
      <c r="D2" s="6"/>
    </row>
    <row r="3" spans="1:4">
      <c r="A3" s="7"/>
      <c r="B3" s="7"/>
      <c r="C3" s="7"/>
      <c r="D3" s="8" t="s">
        <v>7</v>
      </c>
    </row>
    <row r="4" s="1" customFormat="1" ht="40" customHeight="1" spans="1:4">
      <c r="A4" s="9" t="s">
        <v>1375</v>
      </c>
      <c r="B4" s="10" t="s">
        <v>1322</v>
      </c>
      <c r="C4" s="9" t="s">
        <v>1241</v>
      </c>
      <c r="D4" s="9" t="s">
        <v>1242</v>
      </c>
    </row>
    <row r="5" ht="28.15" customHeight="1" spans="1:4">
      <c r="A5" s="11" t="s">
        <v>1376</v>
      </c>
      <c r="B5" s="12">
        <f>B15+B17</f>
        <v>-3134</v>
      </c>
      <c r="C5" s="12">
        <f>C15+C17</f>
        <v>340</v>
      </c>
      <c r="D5" s="12">
        <f>C5-B5</f>
        <v>3474</v>
      </c>
    </row>
    <row r="6" ht="28.15" customHeight="1" spans="1:4">
      <c r="A6" s="11" t="s">
        <v>1377</v>
      </c>
      <c r="B6" s="12">
        <f>+B16+B18</f>
        <v>2761</v>
      </c>
      <c r="C6" s="12">
        <f>+C16+C18</f>
        <v>6235</v>
      </c>
      <c r="D6" s="12">
        <f>C6-B6</f>
        <v>3474</v>
      </c>
    </row>
    <row r="7" ht="28.15" customHeight="1" spans="1:4">
      <c r="A7" s="13" t="s">
        <v>1378</v>
      </c>
      <c r="B7" s="14"/>
      <c r="C7" s="14"/>
      <c r="D7" s="14"/>
    </row>
    <row r="8" ht="28.15" customHeight="1" spans="1:4">
      <c r="A8" s="15" t="s">
        <v>1379</v>
      </c>
      <c r="B8" s="14"/>
      <c r="C8" s="14"/>
      <c r="D8" s="14"/>
    </row>
    <row r="9" ht="28.15" customHeight="1" spans="1:4">
      <c r="A9" s="13" t="s">
        <v>1380</v>
      </c>
      <c r="B9" s="14"/>
      <c r="C9" s="14"/>
      <c r="D9" s="14"/>
    </row>
    <row r="10" ht="28.15" customHeight="1" spans="1:4">
      <c r="A10" s="15" t="s">
        <v>1381</v>
      </c>
      <c r="B10" s="14"/>
      <c r="C10" s="14"/>
      <c r="D10" s="14"/>
    </row>
    <row r="11" ht="28.15" customHeight="1" spans="1:4">
      <c r="A11" s="13" t="s">
        <v>1382</v>
      </c>
      <c r="B11" s="14"/>
      <c r="C11" s="14"/>
      <c r="D11" s="14"/>
    </row>
    <row r="12" ht="28.15" customHeight="1" spans="1:4">
      <c r="A12" s="15" t="s">
        <v>1383</v>
      </c>
      <c r="B12" s="14"/>
      <c r="C12" s="14"/>
      <c r="D12" s="14"/>
    </row>
    <row r="13" ht="28.15" customHeight="1" spans="1:4">
      <c r="A13" s="13" t="s">
        <v>1384</v>
      </c>
      <c r="B13" s="14"/>
      <c r="C13" s="14"/>
      <c r="D13" s="14"/>
    </row>
    <row r="14" ht="28.15" customHeight="1" spans="1:4">
      <c r="A14" s="15" t="s">
        <v>1385</v>
      </c>
      <c r="B14" s="14"/>
      <c r="C14" s="14"/>
      <c r="D14" s="14"/>
    </row>
    <row r="15" ht="28.15" customHeight="1" spans="1:5">
      <c r="A15" s="13" t="s">
        <v>1386</v>
      </c>
      <c r="B15" s="12">
        <f>'2024年连山壮族瑶族自治县县级社会保险基金预算收入调整表'!B27-'2024年连山壮族瑶族自治县县级社会保险基金预算支出调整表'!B18</f>
        <v>-3134</v>
      </c>
      <c r="C15" s="12">
        <f>'2024年连山壮族瑶族自治县县级社会保险基金预算收入调整表'!C27-'2024年连山壮族瑶族自治县县级社会保险基金预算支出调整表'!C18</f>
        <v>340</v>
      </c>
      <c r="D15" s="12">
        <f t="shared" ref="D15:D18" si="0">C15-B15</f>
        <v>3474</v>
      </c>
      <c r="E15" s="2" t="s">
        <v>1387</v>
      </c>
    </row>
    <row r="16" ht="28.15" customHeight="1" spans="1:5">
      <c r="A16" s="15" t="s">
        <v>1388</v>
      </c>
      <c r="B16" s="14">
        <f>B15+B22</f>
        <v>2708</v>
      </c>
      <c r="C16" s="14">
        <f>C15+B22</f>
        <v>6182</v>
      </c>
      <c r="D16" s="12">
        <f t="shared" si="0"/>
        <v>3474</v>
      </c>
      <c r="E16" s="2">
        <v>3670</v>
      </c>
    </row>
    <row r="17" ht="28.15" customHeight="1" spans="1:4">
      <c r="A17" s="13" t="s">
        <v>1389</v>
      </c>
      <c r="B17" s="12">
        <v>0</v>
      </c>
      <c r="C17" s="12">
        <f>'2024年连山壮族瑶族自治县县级社会保险基金预算收入调整表'!C33-'2024年连山壮族瑶族自治县县级社会保险基金预算支出调整表'!C22</f>
        <v>0</v>
      </c>
      <c r="D17" s="12">
        <f t="shared" si="0"/>
        <v>0</v>
      </c>
    </row>
    <row r="18" ht="28.15" customHeight="1" spans="1:5">
      <c r="A18" s="15" t="s">
        <v>1390</v>
      </c>
      <c r="B18" s="16">
        <f>B17+B23</f>
        <v>53</v>
      </c>
      <c r="C18" s="16">
        <f>C17+B23</f>
        <v>53</v>
      </c>
      <c r="D18" s="12">
        <f t="shared" si="0"/>
        <v>0</v>
      </c>
      <c r="E18" s="2">
        <v>162</v>
      </c>
    </row>
    <row r="19" s="2" customFormat="1" ht="29" customHeight="1" spans="1:5">
      <c r="A19" s="17" t="s">
        <v>1352</v>
      </c>
      <c r="B19" s="18"/>
      <c r="C19" s="18"/>
      <c r="D19" s="18"/>
      <c r="E19" s="17"/>
    </row>
    <row r="21" hidden="1"/>
    <row r="22" hidden="1" spans="1:2">
      <c r="A22" s="3" t="s">
        <v>1391</v>
      </c>
      <c r="B22" s="3">
        <v>5842</v>
      </c>
    </row>
    <row r="23" hidden="1" spans="1:2">
      <c r="A23" s="3" t="s">
        <v>1392</v>
      </c>
      <c r="B23" s="3">
        <v>53</v>
      </c>
    </row>
    <row r="24" ht="2" hidden="1" customHeight="1"/>
  </sheetData>
  <mergeCells count="2">
    <mergeCell ref="A2:D2"/>
    <mergeCell ref="A19:E19"/>
  </mergeCells>
  <printOptions horizontalCentered="1"/>
  <pageMargins left="0.707638888888889" right="0.511805555555556" top="0.590277777777778" bottom="0.786805555555556" header="0.511805555555556" footer="0.511805555555556"/>
  <pageSetup paperSize="9" scale="98" fitToHeight="0"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2024年连山壮族瑶族自治县县级一般公共预算收入表</vt:lpstr>
      <vt:lpstr>2024年连山壮族瑶族自治县本级一般公共预算支出表</vt:lpstr>
      <vt:lpstr>2024年连山壮族瑶族自治县县级一般公共预算收支调整总表</vt:lpstr>
      <vt:lpstr>2024年政府性基金预算收支调整情况表</vt:lpstr>
      <vt:lpstr>2024年债券转贷收入调整情况   </vt:lpstr>
      <vt:lpstr>2024年新增债券转贷收入安排项目调整情况表</vt:lpstr>
      <vt:lpstr>2024年连山壮族瑶族自治县县级国有资本经营预算收入调整表</vt:lpstr>
      <vt:lpstr>2024年连山壮族瑶族自治县县级国有资本经营预算支出调整表</vt:lpstr>
      <vt:lpstr>2024年连山壮族瑶族自治县县级国有资本经营预算收支调整总表</vt:lpstr>
      <vt:lpstr>2024年连山壮族瑶族自治县县级社会保险基金预算收入调整表</vt:lpstr>
      <vt:lpstr>2024年连山壮族瑶族自治县县级社会保险基金预算支出调整表</vt:lpstr>
      <vt:lpstr>2024年连山壮族瑶族自治县县级社会保险基金预算结余调整表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david'chen</dc:creator>
  <cp:lastModifiedBy>林佳玲</cp:lastModifiedBy>
  <dcterms:created xsi:type="dcterms:W3CDTF">2021-07-06T23:44:00Z</dcterms:created>
  <cp:lastPrinted>2022-06-21T05:58:00Z</cp:lastPrinted>
  <dcterms:modified xsi:type="dcterms:W3CDTF">2025-01-08T08:01:30Z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KSOReadingLayout">
    <vt:bool>false</vt:bool>
  </property>
  <property fmtid="{D5CDD505-2E9C-101B-9397-08002B2CF9AE}" pid="4" name="ICV">
    <vt:lpwstr>CC4CCAAA35F3B732079A5A670CC50011</vt:lpwstr>
  </property>
</Properties>
</file>